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Cary\Rental boats\Rental from Cary\2026\2026WRMR\"/>
    </mc:Choice>
  </mc:AlternateContent>
  <xr:revisionPtr revIDLastSave="0" documentId="13_ncr:1_{55A45899-224E-4304-A841-2D9BFC5024FB}" xr6:coauthVersionLast="47" xr6:coauthVersionMax="47" xr10:uidLastSave="{00000000-0000-0000-0000-000000000000}"/>
  <bookViews>
    <workbookView xWindow="-120" yWindow="-120" windowWidth="29040" windowHeight="15720" tabRatio="500" activeTab="1" xr2:uid="{00000000-000D-0000-FFFF-FFFF00000000}"/>
  </bookViews>
  <sheets>
    <sheet name="Notes" sheetId="1" r:id="rId1"/>
    <sheet name="BoatRentalForm" sheetId="2" r:id="rId2"/>
    <sheet name="OarList" sheetId="3" state="hidden" r:id="rId3"/>
    <sheet name="FormData" sheetId="4" state="hidden" r:id="rId4"/>
    <sheet name="FormEvents" sheetId="5" state="hidden" r:id="rId5"/>
    <sheet name="Form Data"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9" i="2" l="1"/>
  <c r="B13" i="2"/>
  <c r="C31" i="2"/>
  <c r="C29" i="2"/>
  <c r="C24" i="4" s="1"/>
  <c r="D29" i="2"/>
  <c r="E29" i="2"/>
  <c r="F29" i="2"/>
  <c r="G29" i="2"/>
  <c r="H29" i="2"/>
  <c r="I29" i="2"/>
  <c r="J29" i="2"/>
  <c r="K29" i="2"/>
  <c r="K24" i="4" s="1"/>
  <c r="L29" i="2"/>
  <c r="L24" i="4" s="1"/>
  <c r="M29" i="2"/>
  <c r="M24" i="4" s="1"/>
  <c r="N29" i="2"/>
  <c r="N24" i="4" s="1"/>
  <c r="O29" i="2"/>
  <c r="O24" i="4" s="1"/>
  <c r="P29" i="2"/>
  <c r="P24" i="4" s="1"/>
  <c r="Q29" i="2"/>
  <c r="Q24" i="4" s="1"/>
  <c r="R29" i="2"/>
  <c r="S29" i="2"/>
  <c r="T29" i="2"/>
  <c r="U29" i="2"/>
  <c r="B29" i="2"/>
  <c r="B24" i="4" s="1"/>
  <c r="B28" i="2"/>
  <c r="D28" i="2"/>
  <c r="E28" i="2"/>
  <c r="F28" i="2"/>
  <c r="G28" i="2"/>
  <c r="H28" i="2"/>
  <c r="I28" i="2"/>
  <c r="J28" i="2"/>
  <c r="K28" i="2"/>
  <c r="L28" i="2"/>
  <c r="M28" i="2"/>
  <c r="N28" i="2"/>
  <c r="O28" i="2"/>
  <c r="P28" i="2"/>
  <c r="Q28" i="2"/>
  <c r="R28" i="2"/>
  <c r="S28" i="2"/>
  <c r="T28" i="2"/>
  <c r="U28" i="2"/>
  <c r="B37" i="2"/>
  <c r="U27" i="4"/>
  <c r="T27" i="4"/>
  <c r="S27" i="4"/>
  <c r="R27" i="4"/>
  <c r="Q27" i="4"/>
  <c r="P27" i="4"/>
  <c r="O27" i="4"/>
  <c r="N27" i="4"/>
  <c r="M27" i="4"/>
  <c r="L27" i="4"/>
  <c r="K27" i="4"/>
  <c r="J27" i="4"/>
  <c r="I27" i="4"/>
  <c r="H27" i="4"/>
  <c r="G27" i="4"/>
  <c r="F27" i="4"/>
  <c r="E27" i="4"/>
  <c r="D27" i="4"/>
  <c r="C27" i="4"/>
  <c r="B27" i="4"/>
  <c r="U26" i="4"/>
  <c r="T26" i="4"/>
  <c r="S26" i="4"/>
  <c r="R26" i="4"/>
  <c r="Q26" i="4"/>
  <c r="P26" i="4"/>
  <c r="O26" i="4"/>
  <c r="N26" i="4"/>
  <c r="M26" i="4"/>
  <c r="L26" i="4"/>
  <c r="K26" i="4"/>
  <c r="J26" i="4"/>
  <c r="I26" i="4"/>
  <c r="H26" i="4"/>
  <c r="G26" i="4"/>
  <c r="F26" i="4"/>
  <c r="E26" i="4"/>
  <c r="D26" i="4"/>
  <c r="C26" i="4"/>
  <c r="B26" i="4"/>
  <c r="U25" i="4"/>
  <c r="T25" i="4"/>
  <c r="S25" i="4"/>
  <c r="R25" i="4"/>
  <c r="Q25" i="4"/>
  <c r="P25" i="4"/>
  <c r="O25" i="4"/>
  <c r="N25" i="4"/>
  <c r="M25" i="4"/>
  <c r="L25" i="4"/>
  <c r="K25" i="4"/>
  <c r="J25" i="4"/>
  <c r="I25" i="4"/>
  <c r="H25" i="4"/>
  <c r="G25" i="4"/>
  <c r="F25" i="4"/>
  <c r="E25" i="4"/>
  <c r="D25" i="4"/>
  <c r="C25" i="4"/>
  <c r="B25" i="4"/>
  <c r="U21" i="4"/>
  <c r="T21" i="4"/>
  <c r="S21" i="4"/>
  <c r="R21" i="4"/>
  <c r="Q21" i="4"/>
  <c r="P21" i="4"/>
  <c r="O21" i="4"/>
  <c r="N21" i="4"/>
  <c r="M21" i="4"/>
  <c r="L21" i="4"/>
  <c r="K21" i="4"/>
  <c r="J21" i="4"/>
  <c r="I21" i="4"/>
  <c r="H21" i="4"/>
  <c r="G21" i="4"/>
  <c r="F21" i="4"/>
  <c r="E21" i="4"/>
  <c r="D21" i="4"/>
  <c r="B21" i="4"/>
  <c r="U20" i="4"/>
  <c r="U22" i="4" s="1"/>
  <c r="U23" i="4" s="1"/>
  <c r="T20" i="4"/>
  <c r="T22" i="4" s="1"/>
  <c r="T23" i="4" s="1"/>
  <c r="S20" i="4"/>
  <c r="S22" i="4" s="1"/>
  <c r="S23" i="4" s="1"/>
  <c r="R20" i="4"/>
  <c r="R22" i="4" s="1"/>
  <c r="R23" i="4" s="1"/>
  <c r="Q20" i="4"/>
  <c r="Q22" i="4" s="1"/>
  <c r="Q23" i="4" s="1"/>
  <c r="P20" i="4"/>
  <c r="P22" i="4" s="1"/>
  <c r="P23" i="4" s="1"/>
  <c r="O20" i="4"/>
  <c r="O22" i="4" s="1"/>
  <c r="O23" i="4" s="1"/>
  <c r="N20" i="4"/>
  <c r="N22" i="4" s="1"/>
  <c r="N23" i="4" s="1"/>
  <c r="M20" i="4"/>
  <c r="L20" i="4"/>
  <c r="K20" i="4"/>
  <c r="J20" i="4"/>
  <c r="I20" i="4"/>
  <c r="H20" i="4"/>
  <c r="H22" i="4" s="1"/>
  <c r="H23" i="4" s="1"/>
  <c r="G20" i="4"/>
  <c r="G22" i="4" s="1"/>
  <c r="G23" i="4" s="1"/>
  <c r="F20" i="4"/>
  <c r="F22" i="4" s="1"/>
  <c r="F23" i="4" s="1"/>
  <c r="E20" i="4"/>
  <c r="E22" i="4" s="1"/>
  <c r="E23" i="4" s="1"/>
  <c r="D20" i="4"/>
  <c r="D22" i="4" s="1"/>
  <c r="D23" i="4" s="1"/>
  <c r="C20" i="4"/>
  <c r="B20" i="4"/>
  <c r="D3" i="4"/>
  <c r="D97" i="3"/>
  <c r="D96" i="3"/>
  <c r="N46" i="2"/>
  <c r="U38" i="2"/>
  <c r="T38" i="2"/>
  <c r="S38" i="2"/>
  <c r="R38" i="2"/>
  <c r="Q38" i="2"/>
  <c r="P38" i="2"/>
  <c r="O38" i="2"/>
  <c r="N38" i="2"/>
  <c r="M38" i="2"/>
  <c r="L38" i="2"/>
  <c r="K38" i="2"/>
  <c r="J38" i="2"/>
  <c r="I38" i="2"/>
  <c r="H38" i="2"/>
  <c r="G38" i="2"/>
  <c r="F38" i="2"/>
  <c r="E38" i="2"/>
  <c r="D38" i="2"/>
  <c r="U37" i="2"/>
  <c r="T37" i="2"/>
  <c r="S37" i="2"/>
  <c r="R37" i="2"/>
  <c r="Q37" i="2"/>
  <c r="P37" i="2"/>
  <c r="O37" i="2"/>
  <c r="N37" i="2"/>
  <c r="M37" i="2"/>
  <c r="L37" i="2"/>
  <c r="K37" i="2"/>
  <c r="J37" i="2"/>
  <c r="I37" i="2"/>
  <c r="H37" i="2"/>
  <c r="G37" i="2"/>
  <c r="F37" i="2"/>
  <c r="E37" i="2"/>
  <c r="D37" i="2"/>
  <c r="U35" i="2"/>
  <c r="T35" i="2"/>
  <c r="S35" i="2"/>
  <c r="R35" i="2"/>
  <c r="Q35" i="2"/>
  <c r="P35" i="2"/>
  <c r="O35" i="2"/>
  <c r="N35" i="2"/>
  <c r="M35" i="2"/>
  <c r="L35" i="2"/>
  <c r="K35" i="2"/>
  <c r="J35" i="2"/>
  <c r="I35" i="2"/>
  <c r="H35" i="2"/>
  <c r="F35" i="2"/>
  <c r="E35" i="2"/>
  <c r="D35" i="2"/>
  <c r="U34" i="2"/>
  <c r="T34" i="2"/>
  <c r="S34" i="2"/>
  <c r="R34" i="2"/>
  <c r="Q34" i="2"/>
  <c r="P34" i="2"/>
  <c r="O34" i="2"/>
  <c r="N34" i="2"/>
  <c r="M34" i="2"/>
  <c r="L34" i="2"/>
  <c r="K34" i="2"/>
  <c r="J34" i="2"/>
  <c r="I34" i="2"/>
  <c r="H34" i="2"/>
  <c r="G34" i="2"/>
  <c r="F34" i="2"/>
  <c r="E34" i="2"/>
  <c r="D34" i="2"/>
  <c r="C21" i="4"/>
  <c r="U31" i="2"/>
  <c r="T31" i="2"/>
  <c r="S31" i="2"/>
  <c r="R31" i="2"/>
  <c r="Q31" i="2"/>
  <c r="P31" i="2"/>
  <c r="O31" i="2"/>
  <c r="N31" i="2"/>
  <c r="M31" i="2"/>
  <c r="L31" i="2"/>
  <c r="K31" i="2"/>
  <c r="J31" i="2"/>
  <c r="I31" i="2"/>
  <c r="H31" i="2"/>
  <c r="G31" i="2"/>
  <c r="F31" i="2"/>
  <c r="E31" i="2"/>
  <c r="D31" i="2"/>
  <c r="U30" i="2"/>
  <c r="T30" i="2"/>
  <c r="S30" i="2"/>
  <c r="R30" i="2"/>
  <c r="Q30" i="2"/>
  <c r="P30" i="2"/>
  <c r="O30" i="2"/>
  <c r="N30" i="2"/>
  <c r="M30" i="2"/>
  <c r="L30" i="2"/>
  <c r="K30" i="2"/>
  <c r="J30" i="2"/>
  <c r="I30" i="2"/>
  <c r="H30" i="2"/>
  <c r="G30" i="2"/>
  <c r="F30" i="2"/>
  <c r="E30" i="2"/>
  <c r="D30" i="2"/>
  <c r="U24" i="4"/>
  <c r="T24" i="4"/>
  <c r="S24" i="4"/>
  <c r="R24" i="4"/>
  <c r="J24" i="4"/>
  <c r="I24" i="4"/>
  <c r="H24" i="4"/>
  <c r="G24" i="4"/>
  <c r="F24" i="4"/>
  <c r="E24" i="4"/>
  <c r="D24" i="4"/>
  <c r="U13" i="2"/>
  <c r="T13" i="2"/>
  <c r="S13" i="2"/>
  <c r="R13" i="2"/>
  <c r="Q13" i="2"/>
  <c r="P13" i="2"/>
  <c r="O13" i="2"/>
  <c r="N13" i="2"/>
  <c r="M13" i="2"/>
  <c r="L13" i="2"/>
  <c r="K13" i="2"/>
  <c r="J13" i="2"/>
  <c r="I13" i="2"/>
  <c r="H13" i="2"/>
  <c r="G13" i="2"/>
  <c r="F13" i="2"/>
  <c r="E13" i="2"/>
  <c r="D13" i="2"/>
  <c r="C13" i="2"/>
  <c r="U12" i="2"/>
  <c r="T12" i="2"/>
  <c r="S12" i="2"/>
  <c r="R12" i="2"/>
  <c r="Q12" i="2"/>
  <c r="P12" i="2"/>
  <c r="O12" i="2"/>
  <c r="N12" i="2"/>
  <c r="M12" i="2"/>
  <c r="L12" i="2"/>
  <c r="K12" i="2"/>
  <c r="J12" i="2"/>
  <c r="I12" i="2"/>
  <c r="H12" i="2"/>
  <c r="G12" i="2"/>
  <c r="F12" i="2"/>
  <c r="E12" i="2"/>
  <c r="D12" i="2"/>
  <c r="C12" i="2"/>
  <c r="B14" i="2" l="1"/>
  <c r="B21" i="2" s="1"/>
  <c r="B31" i="2"/>
  <c r="C30" i="2"/>
  <c r="B40" i="2"/>
  <c r="B30" i="4"/>
  <c r="B29" i="4"/>
  <c r="I22" i="4"/>
  <c r="I23" i="4" s="1"/>
  <c r="J22" i="4"/>
  <c r="J23" i="4" s="1"/>
  <c r="K22" i="4"/>
  <c r="K23" i="4" s="1"/>
  <c r="L22" i="4"/>
  <c r="L23" i="4" s="1"/>
  <c r="M22" i="4"/>
  <c r="M23" i="4" s="1"/>
  <c r="B22" i="4"/>
  <c r="B23" i="4" s="1"/>
  <c r="B30" i="2"/>
  <c r="C22" i="4"/>
  <c r="C23" i="4" s="1"/>
  <c r="C35" i="2" l="1"/>
  <c r="C34" i="2"/>
  <c r="C38" i="2" s="1"/>
  <c r="B34" i="2"/>
  <c r="B35" i="2" s="1"/>
  <c r="B39" i="2" l="1"/>
  <c r="B41" i="2" s="1"/>
  <c r="B44" i="2" s="1"/>
  <c r="B38"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<sst xmlns="http://schemas.openxmlformats.org/spreadsheetml/2006/main" count="2284" uniqueCount="359">
  <si>
    <t>Choose Whole Event oars from the Oar List page when making booking.</t>
  </si>
  <si>
    <t>VAT is not charged additionally.</t>
  </si>
  <si>
    <t>Refund to winners:</t>
  </si>
  <si>
    <t>From, 09:00, 10:30, 12:00, 13:30, 15:00, 16:30</t>
  </si>
  <si>
    <t>Rigging</t>
  </si>
  <si>
    <t>Span will be set at: 160cm for 1x, 159cm for 2x, 158cm for 4x(-), 86cm for 2-, 85cm for 4-, 4+ and 8+.</t>
  </si>
  <si>
    <t>Lateral pitch will be set at zero.</t>
  </si>
  <si>
    <t>Rigging allowed: work height with C washers, shoe size, shoe height, foot stretcher position.</t>
  </si>
  <si>
    <t>Our 2x/- and 4x/- will have stroke steering.</t>
  </si>
  <si>
    <t>Deadline, Cancelation, and Refund</t>
  </si>
  <si>
    <t>Contact Details</t>
  </si>
  <si>
    <t>Nationality</t>
  </si>
  <si>
    <t>Club Name</t>
  </si>
  <si>
    <t>Contact Person</t>
  </si>
  <si>
    <t>Contact Family Name</t>
  </si>
  <si>
    <t>Contact Email</t>
  </si>
  <si>
    <t>Contact Mobile #</t>
  </si>
  <si>
    <t>Whole Event Rental</t>
  </si>
  <si>
    <t>Whole Event booking number</t>
  </si>
  <si>
    <t>Boat Type</t>
  </si>
  <si>
    <t>None</t>
  </si>
  <si>
    <t>2x/-</t>
  </si>
  <si>
    <t>Crew Weight Average Kg</t>
  </si>
  <si>
    <t>Boat Rental Fee (€)</t>
  </si>
  <si>
    <t>Total Whole Event Boat Rental Fee (€)</t>
  </si>
  <si>
    <t>Quantity of scull oars (pair)</t>
  </si>
  <si>
    <t>Quantity of sweep oars (pair)</t>
  </si>
  <si>
    <t>Total Whole Event Oar Rental Fee (€)</t>
  </si>
  <si>
    <t>Total Whole Event Rental Fee (€)</t>
  </si>
  <si>
    <t>Per Session Rental</t>
  </si>
  <si>
    <t>Per Session rental number</t>
  </si>
  <si>
    <t>Event #</t>
  </si>
  <si>
    <t>Crew Name (Stroke)</t>
  </si>
  <si>
    <t>Race Day</t>
  </si>
  <si>
    <t>Oar Type</t>
  </si>
  <si>
    <t>Race Rental Fee (€)</t>
  </si>
  <si>
    <t>1st Training</t>
  </si>
  <si>
    <t>No</t>
  </si>
  <si>
    <t>2nd Training</t>
  </si>
  <si>
    <t>Training Rental Fee (€)</t>
  </si>
  <si>
    <t>Total Boat Rental Fee (€)</t>
  </si>
  <si>
    <t>Per Session Oar Rental (€)</t>
  </si>
  <si>
    <t>Total Oar Rental Fee (€)</t>
  </si>
  <si>
    <t>Boat &amp; Oar Rental Fee (€)</t>
  </si>
  <si>
    <t>Total per session boat rental (€)</t>
  </si>
  <si>
    <t>Total per session oar rental (€)</t>
  </si>
  <si>
    <t>Total per session rental (€)</t>
  </si>
  <si>
    <t>Total</t>
  </si>
  <si>
    <t>Event total (€)</t>
  </si>
  <si>
    <t>Make</t>
  </si>
  <si>
    <t>Length</t>
  </si>
  <si>
    <t>Blade</t>
  </si>
  <si>
    <t>Shaft</t>
  </si>
  <si>
    <t>Stiffness</t>
  </si>
  <si>
    <t>Grip</t>
  </si>
  <si>
    <t>Notes</t>
  </si>
  <si>
    <t>Serial #</t>
  </si>
  <si>
    <t>Write Your
Contact Name</t>
  </si>
  <si>
    <t>Write Your
Club Name</t>
  </si>
  <si>
    <t>Write Your
Country</t>
  </si>
  <si>
    <t>Scull oars
(pairs)</t>
  </si>
  <si>
    <t>Croker</t>
  </si>
  <si>
    <t>284-290</t>
  </si>
  <si>
    <t>Arrow</t>
  </si>
  <si>
    <t>S39 Arrow</t>
  </si>
  <si>
    <t>Soft</t>
  </si>
  <si>
    <t>Pink (31mm)</t>
  </si>
  <si>
    <t>SRE-CR-Sc001</t>
  </si>
  <si>
    <t>SRE-CR-Sc002</t>
  </si>
  <si>
    <t>SRE-CR-Sc003</t>
  </si>
  <si>
    <t>SRE-CR-Sc004</t>
  </si>
  <si>
    <t>SRE-CR-Sc005</t>
  </si>
  <si>
    <t>SRE-CR-Sc006</t>
  </si>
  <si>
    <t>Yellow (34mm)</t>
  </si>
  <si>
    <t>SRE-CR-Sc007</t>
  </si>
  <si>
    <t>SRE-CR-Sc008</t>
  </si>
  <si>
    <t>SRE-CR-Sc009</t>
  </si>
  <si>
    <t>SRE-CR-Sc010</t>
  </si>
  <si>
    <t>SRE-CR-Sc011</t>
  </si>
  <si>
    <t>SRE-CR-Sc012</t>
  </si>
  <si>
    <t>Slick 40</t>
  </si>
  <si>
    <t>S4</t>
  </si>
  <si>
    <t>SRE-CR-Sc013</t>
  </si>
  <si>
    <t>286-292</t>
  </si>
  <si>
    <t>?</t>
  </si>
  <si>
    <t>Blue (35mm)</t>
  </si>
  <si>
    <t>SRE-CR-Sc014</t>
  </si>
  <si>
    <t>Braca</t>
  </si>
  <si>
    <t>284-289</t>
  </si>
  <si>
    <t>Double Wing</t>
  </si>
  <si>
    <t>UL</t>
  </si>
  <si>
    <t>Soft 42mm</t>
  </si>
  <si>
    <t>Orange 32mm</t>
  </si>
  <si>
    <t>SRE-BR-Sc001</t>
  </si>
  <si>
    <t>SRE-BR-Sc002</t>
  </si>
  <si>
    <t>SRE-BR-Sc003</t>
  </si>
  <si>
    <t>SRE-BR-Sc004</t>
  </si>
  <si>
    <t>285-290</t>
  </si>
  <si>
    <t>Medium 38mm</t>
  </si>
  <si>
    <t>Orange 34mm</t>
  </si>
  <si>
    <t>SRE-BR-Sc005</t>
  </si>
  <si>
    <t>SRE-BR-Sc006</t>
  </si>
  <si>
    <t>SRE-BR-Sc007</t>
  </si>
  <si>
    <t>SRE-BR-Sc008</t>
  </si>
  <si>
    <t>Concept 2</t>
  </si>
  <si>
    <t>Comp Vortex</t>
  </si>
  <si>
    <t>Skinny</t>
  </si>
  <si>
    <t>Orange</t>
  </si>
  <si>
    <t>White</t>
  </si>
  <si>
    <t>SRE-C2-Sc001</t>
  </si>
  <si>
    <t>SRE-C2-Sc002</t>
  </si>
  <si>
    <t>SRE-C2-Sc003</t>
  </si>
  <si>
    <t>SRE-C2-Sc004</t>
  </si>
  <si>
    <t>SRE-C2-Sc005</t>
  </si>
  <si>
    <t>SRE-C2-Sc006</t>
  </si>
  <si>
    <t>SRE-C2-Sc007</t>
  </si>
  <si>
    <t>SRE-C2-Sc008</t>
  </si>
  <si>
    <t>287-292</t>
  </si>
  <si>
    <t>Medium</t>
  </si>
  <si>
    <t>Green</t>
  </si>
  <si>
    <t>USA</t>
  </si>
  <si>
    <t>SRE-C2-Sc009</t>
  </si>
  <si>
    <t>black</t>
  </si>
  <si>
    <t>SRE-C2-Sc010</t>
  </si>
  <si>
    <t>SRE-C2-Sc011</t>
  </si>
  <si>
    <t>SRE-C2-Sc012</t>
  </si>
  <si>
    <t>orange</t>
  </si>
  <si>
    <t>NZL</t>
  </si>
  <si>
    <t>SRE-C2-Sc013</t>
  </si>
  <si>
    <t>SRE-C2-Sc014</t>
  </si>
  <si>
    <t>SRE-C2-Sc015</t>
  </si>
  <si>
    <t>SRE-C2-Sc016</t>
  </si>
  <si>
    <t>281-286</t>
  </si>
  <si>
    <t>Red</t>
  </si>
  <si>
    <t>SRE-C2-Sc017</t>
  </si>
  <si>
    <t>SRE-C2-Sc018</t>
  </si>
  <si>
    <t>SRE-C2-Sc019</t>
  </si>
  <si>
    <t>SRE-C2-Sc020</t>
  </si>
  <si>
    <t>Smoothie 2 Plain</t>
  </si>
  <si>
    <t>Skinny?</t>
  </si>
  <si>
    <t>SRE-C2-Sc021</t>
  </si>
  <si>
    <t>SRE-C2-Sc022</t>
  </si>
  <si>
    <t>CHN</t>
  </si>
  <si>
    <t>SRE-C2-Sc023</t>
  </si>
  <si>
    <t>SRE-C2-Sc-024</t>
  </si>
  <si>
    <t>Smoothie 2 Vortex</t>
  </si>
  <si>
    <t>UL Low i</t>
  </si>
  <si>
    <t>SRE-C2-Sc025</t>
  </si>
  <si>
    <t>SRE-C2-Sc026</t>
  </si>
  <si>
    <t>SRE-C2-Sc027</t>
  </si>
  <si>
    <t>SRE-C2-Sc028</t>
  </si>
  <si>
    <t>SRE-C2-Sc029</t>
  </si>
  <si>
    <t>SRE-C2-Sc030</t>
  </si>
  <si>
    <t>SRE-C2-Sc031</t>
  </si>
  <si>
    <t>SRE-C2-Sc032</t>
  </si>
  <si>
    <t>Sweep oars
(pairs)</t>
  </si>
  <si>
    <t>M74 Arrow</t>
  </si>
  <si>
    <t>Blue/yellow cap 42mm</t>
  </si>
  <si>
    <t>SRE-CR-Sw001</t>
  </si>
  <si>
    <t>SRE-CR-Sw002</t>
  </si>
  <si>
    <t>SRE-CR-Sw003</t>
  </si>
  <si>
    <t>SRE-CR-Sw004</t>
  </si>
  <si>
    <t>370-375</t>
  </si>
  <si>
    <t>Wood ??mm</t>
  </si>
  <si>
    <t>SRE-BR-Sw001</t>
  </si>
  <si>
    <t>SRE-BR-Sw002</t>
  </si>
  <si>
    <t>Yellow ??mm</t>
  </si>
  <si>
    <t>SRE-BR-Sw003</t>
  </si>
  <si>
    <t>SRE-BR-Sw004</t>
  </si>
  <si>
    <t>SRE-BR-Sw005</t>
  </si>
  <si>
    <t>SRE-BR-Sw006</t>
  </si>
  <si>
    <t>SRE-BR-Sw007</t>
  </si>
  <si>
    <t>SRE-BR-Sw008</t>
  </si>
  <si>
    <t>368-373</t>
  </si>
  <si>
    <t>Green 43mm</t>
  </si>
  <si>
    <t>SRE-C2-Sw001</t>
  </si>
  <si>
    <t>SRE-C2-Sw002</t>
  </si>
  <si>
    <t>SRE-C2-Sw003</t>
  </si>
  <si>
    <t>SRE-C2-Sw004</t>
  </si>
  <si>
    <t>373-378</t>
  </si>
  <si>
    <t>Black Suede 37mm</t>
  </si>
  <si>
    <t>SRE-C2-Sw005</t>
  </si>
  <si>
    <t>SRE-C2-Sw006</t>
  </si>
  <si>
    <t>SRE-C2-Sw007</t>
  </si>
  <si>
    <t>SRE-C2-Sw008</t>
  </si>
  <si>
    <t>SRE-C2-Sw009</t>
  </si>
  <si>
    <t>SRE-C2-Sw010</t>
  </si>
  <si>
    <t>SRE-C2-Sw011</t>
  </si>
  <si>
    <t>SRE-C2-Sw012</t>
  </si>
  <si>
    <t>SRE-C2-Sw013</t>
  </si>
  <si>
    <t>SRE-C2-Sw014</t>
  </si>
  <si>
    <t>371-376</t>
  </si>
  <si>
    <t>SRE-C2-Sw015</t>
  </si>
  <si>
    <t>SRE-C2-Sw016</t>
  </si>
  <si>
    <t>SRE-C2-Sw017</t>
  </si>
  <si>
    <t>SRE-C2-Sw018</t>
  </si>
  <si>
    <t>SRE-C2-Sw019</t>
  </si>
  <si>
    <t>SRE-C2-Sw020</t>
  </si>
  <si>
    <t>SRE-C2-Sw021</t>
  </si>
  <si>
    <t>SRE-C2-Sw022</t>
  </si>
  <si>
    <t>C2</t>
  </si>
  <si>
    <t>Scull (pair)</t>
  </si>
  <si>
    <t>Sweep (Pair)</t>
  </si>
  <si>
    <t xml:space="preserve">Whole Event </t>
  </si>
  <si>
    <t>Boat</t>
  </si>
  <si>
    <t>Whole event boat Price €</t>
  </si>
  <si>
    <t>Boat per Session</t>
  </si>
  <si>
    <t>Price €</t>
  </si>
  <si>
    <t>Training</t>
  </si>
  <si>
    <t>Yes</t>
  </si>
  <si>
    <t>1x</t>
  </si>
  <si>
    <t>2x</t>
  </si>
  <si>
    <t>2-</t>
  </si>
  <si>
    <t>4x/-</t>
  </si>
  <si>
    <t>4x</t>
  </si>
  <si>
    <t>4+</t>
  </si>
  <si>
    <t>4-</t>
  </si>
  <si>
    <t>8+</t>
  </si>
  <si>
    <t>Scull Oars</t>
  </si>
  <si>
    <t>Price</t>
  </si>
  <si>
    <t>Quantity</t>
  </si>
  <si>
    <t>Sweep Oars</t>
  </si>
  <si>
    <t>Training day calculations</t>
  </si>
  <si>
    <t>Seeion number</t>
  </si>
  <si>
    <t>If training day 1</t>
  </si>
  <si>
    <t>If training day 2</t>
  </si>
  <si>
    <t>No of training days</t>
  </si>
  <si>
    <t>Total Sessions</t>
  </si>
  <si>
    <t>Per Session seats</t>
  </si>
  <si>
    <t>Skull Oars</t>
  </si>
  <si>
    <t>Oar Price</t>
  </si>
  <si>
    <t>Total Skull Oars</t>
  </si>
  <si>
    <t>Total Sweep Oars</t>
  </si>
  <si>
    <t>Event</t>
  </si>
  <si>
    <t>Gender</t>
  </si>
  <si>
    <t>Category</t>
  </si>
  <si>
    <t>Time</t>
  </si>
  <si>
    <t>Dat e</t>
  </si>
  <si>
    <t>Thursday</t>
  </si>
  <si>
    <t>Friday</t>
  </si>
  <si>
    <t>Saturday</t>
  </si>
  <si>
    <t>Race Fee</t>
  </si>
  <si>
    <t>Oars</t>
  </si>
  <si>
    <t>Cost</t>
  </si>
  <si>
    <t>SELECT</t>
  </si>
  <si>
    <t>Thursday 25/07/24</t>
  </si>
  <si>
    <t>Men</t>
  </si>
  <si>
    <t>Scull</t>
  </si>
  <si>
    <t>Friday 26/07/24</t>
  </si>
  <si>
    <t>Women</t>
  </si>
  <si>
    <t>Saturday 27/07/24</t>
  </si>
  <si>
    <t>Mixed</t>
  </si>
  <si>
    <t>Sweep</t>
  </si>
  <si>
    <t>Sunday 28/07/24</t>
  </si>
  <si>
    <t>Training day</t>
  </si>
  <si>
    <t>Training time</t>
  </si>
  <si>
    <t>Tuesday  23/07/24</t>
  </si>
  <si>
    <t>From 09:00</t>
  </si>
  <si>
    <t>Wednesday 24/07/24</t>
  </si>
  <si>
    <t>From 10:30</t>
  </si>
  <si>
    <t>From 12:00</t>
  </si>
  <si>
    <t>From 13:30</t>
  </si>
  <si>
    <t>From 15:00</t>
  </si>
  <si>
    <t>From 16:30</t>
  </si>
  <si>
    <t>Type</t>
  </si>
  <si>
    <t xml:space="preserve">No </t>
  </si>
  <si>
    <t>Oar Price per Session €</t>
  </si>
  <si>
    <t>None</t>
    <phoneticPr fontId="15" type="noConversion"/>
  </si>
  <si>
    <t>1x</t>
    <phoneticPr fontId="15" type="noConversion"/>
  </si>
  <si>
    <t>No</t>
    <phoneticPr fontId="15" type="noConversion"/>
  </si>
  <si>
    <t>Mon 09:00</t>
    <phoneticPr fontId="15" type="noConversion"/>
  </si>
  <si>
    <t>Mon 10:30</t>
    <phoneticPr fontId="15" type="noConversion"/>
  </si>
  <si>
    <t>Mon 12:00</t>
    <phoneticPr fontId="15" type="noConversion"/>
  </si>
  <si>
    <t>Mon13:30</t>
    <phoneticPr fontId="15" type="noConversion"/>
  </si>
  <si>
    <t>Mon 15:00</t>
    <phoneticPr fontId="15" type="noConversion"/>
  </si>
  <si>
    <t>Mon 16:30</t>
    <phoneticPr fontId="15" type="noConversion"/>
  </si>
  <si>
    <t>Tue 09:00</t>
    <phoneticPr fontId="15" type="noConversion"/>
  </si>
  <si>
    <t>Tue 10:30</t>
    <phoneticPr fontId="15" type="noConversion"/>
  </si>
  <si>
    <t>Tue 12:00</t>
    <phoneticPr fontId="15" type="noConversion"/>
  </si>
  <si>
    <t>Tue 13:30</t>
    <phoneticPr fontId="15" type="noConversion"/>
  </si>
  <si>
    <t>Tue 15:00</t>
    <phoneticPr fontId="15" type="noConversion"/>
  </si>
  <si>
    <t>Tue 16:30</t>
    <phoneticPr fontId="15" type="noConversion"/>
  </si>
  <si>
    <t>Wed 08:00</t>
    <phoneticPr fontId="15" type="noConversion"/>
  </si>
  <si>
    <t>Wed 09:30</t>
    <phoneticPr fontId="15" type="noConversion"/>
  </si>
  <si>
    <t>Not available</t>
    <phoneticPr fontId="15" type="noConversion"/>
  </si>
  <si>
    <t>Wednesday 09/09/2026</t>
    <phoneticPr fontId="15" type="noConversion"/>
  </si>
  <si>
    <t>Thursday 10/09/2026</t>
    <phoneticPr fontId="15" type="noConversion"/>
  </si>
  <si>
    <t>Friday 11/09/2026</t>
    <phoneticPr fontId="15" type="noConversion"/>
  </si>
  <si>
    <t>Saturday 12/09/2026</t>
    <phoneticPr fontId="15" type="noConversion"/>
  </si>
  <si>
    <t>MA</t>
    <phoneticPr fontId="15" type="noConversion"/>
  </si>
  <si>
    <t>Wednesday</t>
  </si>
  <si>
    <t>Wednesday</t>
    <phoneticPr fontId="15" type="noConversion"/>
  </si>
  <si>
    <t>MG</t>
    <phoneticPr fontId="15" type="noConversion"/>
  </si>
  <si>
    <t>MD</t>
    <phoneticPr fontId="15" type="noConversion"/>
  </si>
  <si>
    <t>WF</t>
    <phoneticPr fontId="15" type="noConversion"/>
  </si>
  <si>
    <t>H</t>
    <phoneticPr fontId="15" type="noConversion"/>
  </si>
  <si>
    <t>WD</t>
    <phoneticPr fontId="15" type="noConversion"/>
  </si>
  <si>
    <t>WC</t>
    <phoneticPr fontId="15" type="noConversion"/>
  </si>
  <si>
    <t>MB</t>
    <phoneticPr fontId="15" type="noConversion"/>
  </si>
  <si>
    <t>WL-M</t>
    <phoneticPr fontId="15" type="noConversion"/>
  </si>
  <si>
    <t>MH</t>
    <phoneticPr fontId="15" type="noConversion"/>
  </si>
  <si>
    <t>WE</t>
    <phoneticPr fontId="15" type="noConversion"/>
  </si>
  <si>
    <t>WH</t>
    <phoneticPr fontId="15" type="noConversion"/>
  </si>
  <si>
    <t>MJ-M</t>
    <phoneticPr fontId="15" type="noConversion"/>
  </si>
  <si>
    <t>WG</t>
    <phoneticPr fontId="15" type="noConversion"/>
  </si>
  <si>
    <t>MF</t>
    <phoneticPr fontId="15" type="noConversion"/>
  </si>
  <si>
    <t>ME</t>
    <phoneticPr fontId="15" type="noConversion"/>
  </si>
  <si>
    <t>WB</t>
    <phoneticPr fontId="15" type="noConversion"/>
  </si>
  <si>
    <t>WA</t>
    <phoneticPr fontId="15" type="noConversion"/>
  </si>
  <si>
    <t>MI</t>
    <phoneticPr fontId="15" type="noConversion"/>
  </si>
  <si>
    <t>WG-M</t>
    <phoneticPr fontId="15" type="noConversion"/>
  </si>
  <si>
    <t>4+</t>
    <phoneticPr fontId="15" type="noConversion"/>
  </si>
  <si>
    <t>MI-M</t>
    <phoneticPr fontId="15" type="noConversion"/>
  </si>
  <si>
    <t>MC</t>
    <phoneticPr fontId="15" type="noConversion"/>
  </si>
  <si>
    <t>Thursday - Racing (08:00- )</t>
    <phoneticPr fontId="15" type="noConversion"/>
  </si>
  <si>
    <t>Friday - Racing (08:00- )</t>
    <phoneticPr fontId="15" type="noConversion"/>
  </si>
  <si>
    <t>WI-M</t>
    <phoneticPr fontId="15" type="noConversion"/>
  </si>
  <si>
    <t>MK-M</t>
    <phoneticPr fontId="15" type="noConversion"/>
  </si>
  <si>
    <t>MPR3</t>
    <phoneticPr fontId="15" type="noConversion"/>
  </si>
  <si>
    <t>Saturday - Racing (08:00- )</t>
    <phoneticPr fontId="15" type="noConversion"/>
  </si>
  <si>
    <t>MJ</t>
    <phoneticPr fontId="15" type="noConversion"/>
  </si>
  <si>
    <t>WPR3</t>
    <phoneticPr fontId="15" type="noConversion"/>
  </si>
  <si>
    <t>WH-M</t>
    <phoneticPr fontId="15" type="noConversion"/>
  </si>
  <si>
    <t>Sunday - Racing (08:00- )</t>
    <phoneticPr fontId="15" type="noConversion"/>
  </si>
  <si>
    <t>MIX D</t>
    <phoneticPr fontId="15" type="noConversion"/>
  </si>
  <si>
    <t>MIX E</t>
    <phoneticPr fontId="15" type="noConversion"/>
  </si>
  <si>
    <t>MIX F</t>
    <phoneticPr fontId="15" type="noConversion"/>
  </si>
  <si>
    <t>MIX PR3</t>
    <phoneticPr fontId="15" type="noConversion"/>
  </si>
  <si>
    <t>MIX G</t>
    <phoneticPr fontId="15" type="noConversion"/>
  </si>
  <si>
    <t>MIX H-M</t>
    <phoneticPr fontId="15" type="noConversion"/>
  </si>
  <si>
    <t>MIX A</t>
    <phoneticPr fontId="15" type="noConversion"/>
  </si>
  <si>
    <t>MIX B</t>
    <phoneticPr fontId="15" type="noConversion"/>
  </si>
  <si>
    <t>MIX C</t>
    <phoneticPr fontId="15" type="noConversion"/>
  </si>
  <si>
    <t>Sunday</t>
    <phoneticPr fontId="15" type="noConversion"/>
  </si>
  <si>
    <t>2026 World Rowing Masters in Bled, Slovenia</t>
    <phoneticPr fontId="15" type="noConversion"/>
  </si>
  <si>
    <t>1 training session is 80 minutes. 1 race session is 1 race (about 60 minutes). "Whole event" is Monday to Saturday (Sunday must be booked Per Session).</t>
  </si>
  <si>
    <t>Boat Rental Fees</t>
  </si>
  <si>
    <t>Per session</t>
  </si>
  <si>
    <t>Whole event</t>
  </si>
  <si>
    <t>Oar Rental Fees (per pair)</t>
  </si>
  <si>
    <t>Scull oars</t>
  </si>
  <si>
    <t>Sweep oars</t>
  </si>
  <si>
    <t>We have Braca, C2 and Croker oars.</t>
  </si>
  <si>
    <t>For crews that rent per session, we will refund the boat rental fee for the race, to our crews that win Gold in events with 6 or more crews</t>
  </si>
  <si>
    <t>Training start times</t>
  </si>
  <si>
    <t>Monday and Tuesday</t>
  </si>
  <si>
    <t>From, 08:00, 09:30</t>
  </si>
  <si>
    <t>(training is for 80 minutes)</t>
  </si>
  <si>
    <t>We suggest you come to our reception desk 70 minutes before the race start time, to locate and prepare your boat. Boats must be returned immediately after racing.</t>
  </si>
  <si>
    <t>There is no deadline for bookings, but it is recommended to book early.</t>
  </si>
  <si>
    <t>The deadline for free cancellation is the end of May.</t>
  </si>
  <si>
    <t>½ of the fee will be returned for cancellation by end of July.</t>
  </si>
  <si>
    <t>After this date there can be no refund, incuding for races cancelled due to bad weather.</t>
  </si>
  <si>
    <t>You may also book boats for Sunday’s races in advance. You may transfer your Sunday booking to other crews, if you decide not to race.</t>
  </si>
  <si>
    <t>In the event that a boat cannot be provided due to damage or some other reason, Swift will assist to find an alternative boat or provide a full refund.</t>
  </si>
  <si>
    <t>In the event of damage to the rental boat, however it is caused, the liability of the crew is limited to the damage deposit of EUR100/seat and pair of oars. Bring this deposit in cash to our tent on the 1st day of renting, it will be returned on the last day of renting, if there is no damage.</t>
  </si>
  <si>
    <t>Crews that rent boats agree that Swift Racing may use images of the crew.</t>
  </si>
  <si>
    <r>
      <t>Boats can be booked "</t>
    </r>
    <r>
      <rPr>
        <b/>
        <sz val="10"/>
        <color rgb="FF3F3F46"/>
        <rFont val="Arial"/>
        <family val="2"/>
      </rPr>
      <t>per session</t>
    </r>
    <r>
      <rPr>
        <sz val="10"/>
        <color rgb="FF3F3F46"/>
        <rFont val="Arial"/>
        <family val="2"/>
      </rPr>
      <t>" or for the "</t>
    </r>
    <r>
      <rPr>
        <b/>
        <sz val="10"/>
        <color rgb="FF3F3F46"/>
        <rFont val="Arial"/>
        <family val="2"/>
      </rPr>
      <t>whole event</t>
    </r>
    <r>
      <rPr>
        <sz val="10"/>
        <color rgb="FF3F3F46"/>
        <rFont val="Arial"/>
        <family val="2"/>
      </rPr>
      <t>". Oars can only be booked for the "</t>
    </r>
    <r>
      <rPr>
        <b/>
        <sz val="10"/>
        <color rgb="FF3F3F46"/>
        <rFont val="Arial"/>
        <family val="2"/>
      </rPr>
      <t>whole event</t>
    </r>
    <r>
      <rPr>
        <sz val="10"/>
        <color rgb="FF3F3F46"/>
        <rFont val="Arial"/>
        <family val="2"/>
      </rPr>
      <t>".</t>
    </r>
  </si>
  <si>
    <t>Whole Event Oar Booking</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</si>
</sst>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2]\ #,##0"/>
    <numFmt numFmtId="177" formatCode="m/d/yyyy"/>
    <numFmt numFmtId="178" formatCode="#,##0\ [$€-1];[Red]\-#,##0\ [$€-1]"/>
  </numFmts>
  <fonts count="22" x14ac:knownFonts="1">
    <font>
      <sz val="11"/>
      <color theme="1"/>
      <name val="Aptos Narrow"/>
      <family val="2"/>
      <charset val="1"/>
    </font>
    <font>
      <b/>
      <sz val="11"/>
      <color theme="1"/>
      <name val="Aptos Narrow"/>
      <family val="2"/>
      <charset val="1"/>
    </font>
    <font>
      <sz val="10"/>
      <color theme="1"/>
      <name val="Arial"/>
      <family val="2"/>
      <charset val="1"/>
    </font>
    <font>
      <sz val="11"/>
      <name val="Aptos Narrow"/>
      <family val="2"/>
      <charset val="1"/>
    </font>
    <font>
      <b/>
      <sz val="14"/>
      <name val="Aptos Narrow"/>
      <family val="2"/>
      <charset val="1"/>
    </font>
    <font>
      <b/>
      <sz val="11"/>
      <name val="Aptos Narrow"/>
      <family val="2"/>
      <charset val="1"/>
    </font>
    <font>
      <b/>
      <sz val="10"/>
      <color theme="1"/>
      <name val="Arial"/>
      <family val="2"/>
      <charset val="1"/>
    </font>
    <font>
      <sz val="10"/>
      <color rgb="FFFF0000"/>
      <name val="Arial"/>
      <family val="2"/>
      <charset val="1"/>
    </font>
    <font>
      <b/>
      <sz val="10"/>
      <color rgb="FF000000"/>
      <name val="Arial"/>
      <family val="2"/>
      <charset val="1"/>
    </font>
    <font>
      <sz val="11"/>
      <color rgb="FFFF0000"/>
      <name val="Aptos Narrow"/>
      <family val="2"/>
    </font>
    <font>
      <sz val="9"/>
      <color theme="1"/>
      <name val="Arial"/>
      <family val="2"/>
      <charset val="1"/>
    </font>
    <font>
      <b/>
      <sz val="9"/>
      <color theme="1"/>
      <name val="Arial"/>
      <family val="2"/>
      <charset val="1"/>
    </font>
    <font>
      <sz val="9"/>
      <color theme="1"/>
      <name val="Aptos Narrow"/>
      <family val="2"/>
      <charset val="1"/>
    </font>
    <font>
      <sz val="11"/>
      <name val="Aptos Narrow"/>
      <family val="2"/>
      <scheme val="minor"/>
    </font>
    <font>
      <b/>
      <sz val="11"/>
      <name val="Aptos Narrow"/>
      <family val="2"/>
      <scheme val="minor"/>
    </font>
    <font>
      <sz val="9"/>
      <name val="宋体"/>
      <family val="3"/>
      <charset val="134"/>
    </font>
    <font>
      <b/>
      <sz val="10"/>
      <color theme="1"/>
      <name val="Arial"/>
      <family val="2"/>
    </font>
    <font>
      <sz val="10"/>
      <color theme="1"/>
      <name val="Arial"/>
      <family val="2"/>
    </font>
    <font>
      <sz val="10"/>
      <color rgb="FF3F3F46"/>
      <name val="Arial"/>
      <family val="2"/>
    </font>
    <font>
      <b/>
      <sz val="10"/>
      <color rgb="FF3F3F46"/>
      <name val="Arial"/>
      <family val="2"/>
    </font>
    <font>
      <b/>
      <sz val="10"/>
      <color rgb="FF333333"/>
      <name val="Arial"/>
      <family val="2"/>
    </font>
    <font>
      <b/>
      <sz val="10"/>
      <color rgb="FFFF0000"/>
      <name val="Arial"/>
      <family val="2"/>
    </font>
  </fonts>
  <fills count="17">
    <fill>
      <patternFill patternType="none"/>
    </fill>
    <fill>
      <patternFill patternType="gray125"/>
    </fill>
    <fill>
      <patternFill patternType="solid">
        <fgColor theme="3" tint="0.74968718527787104"/>
        <bgColor rgb="FF96DCF8"/>
      </patternFill>
    </fill>
    <fill>
      <patternFill patternType="solid">
        <fgColor theme="3" tint="0.89989928891872917"/>
        <bgColor rgb="FFF2F2F2"/>
      </patternFill>
    </fill>
    <fill>
      <patternFill patternType="solid">
        <fgColor theme="0"/>
        <bgColor rgb="FFF2F2F2"/>
      </patternFill>
    </fill>
    <fill>
      <patternFill patternType="solid">
        <fgColor rgb="FFFFFF00"/>
        <bgColor rgb="FFFFFF00"/>
      </patternFill>
    </fill>
    <fill>
      <patternFill patternType="solid">
        <fgColor theme="4" tint="0.59968871120334488"/>
        <bgColor rgb="FF96DCF8"/>
      </patternFill>
    </fill>
    <fill>
      <patternFill patternType="solid">
        <fgColor rgb="FF00B050"/>
        <bgColor rgb="FF008080"/>
      </patternFill>
    </fill>
    <fill>
      <patternFill patternType="solid">
        <fgColor theme="9" tint="0.59968871120334488"/>
        <bgColor rgb="FFA6CAEC"/>
      </patternFill>
    </fill>
    <fill>
      <patternFill patternType="solid">
        <fgColor rgb="FFFFC000"/>
        <bgColor rgb="FFFF9900"/>
      </patternFill>
    </fill>
    <fill>
      <patternFill patternType="solid">
        <fgColor theme="7" tint="0.59968871120334488"/>
        <bgColor rgb="FFA6CAEC"/>
      </patternFill>
    </fill>
    <fill>
      <patternFill patternType="solid">
        <fgColor rgb="FFFF0000"/>
        <bgColor rgb="FF9C0006"/>
      </patternFill>
    </fill>
    <fill>
      <patternFill patternType="solid">
        <fgColor theme="7" tint="-0.249977111117893"/>
        <bgColor rgb="FF008080"/>
      </patternFill>
    </fill>
    <fill>
      <patternFill patternType="solid">
        <fgColor theme="3" tint="0.89999084444715716"/>
        <bgColor indexed="64"/>
      </patternFill>
    </fill>
    <fill>
      <patternFill patternType="solid">
        <fgColor theme="0"/>
        <bgColor rgb="FFFFFF00"/>
      </patternFill>
    </fill>
    <fill>
      <patternFill patternType="solid">
        <fgColor rgb="FFFF0000"/>
        <bgColor rgb="FFA6CAEC"/>
      </patternFill>
    </fill>
    <fill>
      <patternFill patternType="solid">
        <fgColor theme="0"/>
        <bgColor rgb="FFFFFFFF"/>
      </patternFill>
    </fill>
  </fills>
  <borders count="4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hair">
        <color auto="1"/>
      </top>
      <bottom/>
      <diagonal/>
    </border>
    <border>
      <left style="medium">
        <color auto="1"/>
      </left>
      <right style="medium">
        <color auto="1"/>
      </right>
      <top style="medium">
        <color auto="1"/>
      </top>
      <bottom style="medium">
        <color auto="1"/>
      </bottom>
      <diagonal/>
    </border>
    <border>
      <left/>
      <right style="hair">
        <color auto="1"/>
      </right>
      <top style="hair">
        <color auto="1"/>
      </top>
      <bottom style="medium">
        <color auto="1"/>
      </bottom>
      <diagonal/>
    </border>
    <border>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diagonal/>
    </border>
    <border>
      <left/>
      <right style="medium">
        <color auto="1"/>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bottom style="hair">
        <color auto="1"/>
      </bottom>
      <diagonal/>
    </border>
    <border>
      <left/>
      <right/>
      <top style="hair">
        <color auto="1"/>
      </top>
      <bottom style="hair">
        <color auto="1"/>
      </bottom>
      <diagonal/>
    </border>
    <border>
      <left style="hair">
        <color auto="1"/>
      </left>
      <right style="medium">
        <color auto="1"/>
      </right>
      <top/>
      <bottom/>
      <diagonal/>
    </border>
    <border>
      <left/>
      <right style="medium">
        <color auto="1"/>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bottom style="hair">
        <color auto="1"/>
      </bottom>
      <diagonal/>
    </border>
    <border>
      <left/>
      <right/>
      <top/>
      <bottom style="hair">
        <color auto="1"/>
      </bottom>
      <diagonal/>
    </border>
    <border>
      <left style="hair">
        <color auto="1"/>
      </left>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ck">
        <color rgb="FF3EA3D7"/>
      </bottom>
      <diagonal/>
    </border>
    <border>
      <left style="medium">
        <color rgb="FF808080"/>
      </left>
      <right style="medium">
        <color rgb="FF808080"/>
      </right>
      <top style="medium">
        <color rgb="FF808080"/>
      </top>
      <bottom style="medium">
        <color rgb="FF808080"/>
      </bottom>
      <diagonal/>
    </border>
  </borders>
  <cellStyleXfs count="1">
    <xf numFmtId="0" fontId="0" fillId="0" borderId="0"/>
  </cellStyleXfs>
  <cellXfs count="162">
    <xf numFmtId="0" fontId="0" fillId="0" borderId="0" xfId="0"/>
    <xf numFmtId="0" fontId="3" fillId="3" borderId="2"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2" borderId="1" xfId="0" applyFont="1" applyFill="1" applyBorder="1" applyAlignment="1">
      <alignment horizontal="left" vertical="center"/>
    </xf>
    <xf numFmtId="49" fontId="3" fillId="2" borderId="2" xfId="0" applyNumberFormat="1" applyFont="1" applyFill="1" applyBorder="1" applyAlignment="1">
      <alignment horizontal="center" vertical="center"/>
    </xf>
    <xf numFmtId="0" fontId="3" fillId="0" borderId="1" xfId="0" applyFont="1" applyBorder="1" applyAlignment="1">
      <alignment horizontal="left" vertical="center"/>
    </xf>
    <xf numFmtId="49" fontId="3" fillId="0" borderId="2" xfId="0" applyNumberFormat="1" applyFont="1" applyBorder="1" applyAlignment="1" applyProtection="1">
      <alignment horizontal="center" vertical="center"/>
      <protection locked="0"/>
    </xf>
    <xf numFmtId="0" fontId="3" fillId="0" borderId="4" xfId="0" applyFont="1" applyBorder="1" applyAlignment="1">
      <alignment horizontal="left" vertical="center"/>
    </xf>
    <xf numFmtId="49" fontId="3" fillId="0" borderId="0" xfId="0" applyNumberFormat="1" applyFont="1" applyAlignment="1" applyProtection="1">
      <alignment horizontal="center" vertical="center"/>
      <protection locked="0"/>
    </xf>
    <xf numFmtId="49" fontId="3" fillId="0" borderId="4" xfId="0" applyNumberFormat="1" applyFont="1" applyBorder="1" applyAlignment="1">
      <alignment horizontal="left" vertical="center"/>
    </xf>
    <xf numFmtId="49" fontId="3" fillId="0" borderId="0" xfId="0" applyNumberFormat="1" applyFont="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0" borderId="0" xfId="0" applyFont="1" applyAlignment="1" applyProtection="1">
      <alignment horizontal="center" vertical="top"/>
      <protection locked="0"/>
    </xf>
    <xf numFmtId="0" fontId="3" fillId="4" borderId="4" xfId="0" applyFont="1" applyFill="1" applyBorder="1" applyAlignment="1">
      <alignment horizontal="left" vertical="center"/>
    </xf>
    <xf numFmtId="176" fontId="5" fillId="0" borderId="0" xfId="0" applyNumberFormat="1" applyFont="1" applyAlignment="1">
      <alignment horizontal="center" vertical="top"/>
    </xf>
    <xf numFmtId="0" fontId="5" fillId="0" borderId="1" xfId="0" applyFont="1" applyBorder="1" applyAlignment="1">
      <alignment horizontal="left" vertical="center"/>
    </xf>
    <xf numFmtId="176" fontId="5" fillId="0" borderId="2" xfId="0" applyNumberFormat="1" applyFont="1" applyBorder="1" applyAlignment="1">
      <alignment horizontal="center" vertical="top"/>
    </xf>
    <xf numFmtId="0" fontId="3" fillId="0" borderId="1" xfId="0" applyFont="1" applyBorder="1" applyAlignment="1" applyProtection="1">
      <alignment horizontal="left" vertical="center"/>
      <protection locked="0"/>
    </xf>
    <xf numFmtId="0" fontId="5" fillId="0" borderId="2" xfId="0" applyFont="1" applyBorder="1" applyAlignment="1" applyProtection="1">
      <alignment horizontal="center" vertical="top" wrapText="1"/>
      <protection locked="0"/>
    </xf>
    <xf numFmtId="0" fontId="3" fillId="0" borderId="6" xfId="0" applyFont="1" applyBorder="1" applyAlignment="1" applyProtection="1">
      <alignment horizontal="left" vertical="center"/>
      <protection locked="0"/>
    </xf>
    <xf numFmtId="0" fontId="5" fillId="0" borderId="7" xfId="0" applyFont="1" applyBorder="1" applyAlignment="1" applyProtection="1">
      <alignment horizontal="center" vertical="top" wrapText="1"/>
      <protection locked="0"/>
    </xf>
    <xf numFmtId="176" fontId="5" fillId="0" borderId="0" xfId="0" applyNumberFormat="1" applyFont="1" applyAlignment="1">
      <alignment horizontal="left" vertical="top"/>
    </xf>
    <xf numFmtId="0" fontId="3" fillId="0" borderId="0" xfId="0" applyFont="1" applyAlignment="1">
      <alignment horizontal="left" vertical="top"/>
    </xf>
    <xf numFmtId="0" fontId="5" fillId="3" borderId="2" xfId="0" applyFont="1" applyFill="1" applyBorder="1" applyAlignment="1">
      <alignment horizontal="center" vertical="top"/>
    </xf>
    <xf numFmtId="0" fontId="5" fillId="3" borderId="3" xfId="0" applyFont="1" applyFill="1" applyBorder="1" applyAlignment="1">
      <alignment horizontal="center" vertical="top"/>
    </xf>
    <xf numFmtId="0" fontId="5" fillId="0" borderId="4" xfId="0" applyFont="1" applyBorder="1" applyAlignment="1">
      <alignment horizontal="left" vertical="center"/>
    </xf>
    <xf numFmtId="1" fontId="5" fillId="0" borderId="0" xfId="0" applyNumberFormat="1" applyFont="1" applyAlignment="1" applyProtection="1">
      <alignment horizontal="center" vertical="top"/>
      <protection locked="0"/>
    </xf>
    <xf numFmtId="1" fontId="5" fillId="0" borderId="9" xfId="0" applyNumberFormat="1"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9" xfId="0" applyFont="1" applyBorder="1" applyAlignment="1" applyProtection="1">
      <alignment horizontal="center" vertical="top"/>
      <protection locked="0"/>
    </xf>
    <xf numFmtId="0" fontId="5" fillId="0" borderId="0" xfId="0" applyFont="1" applyAlignment="1">
      <alignment horizontal="center" vertical="top"/>
    </xf>
    <xf numFmtId="0" fontId="5" fillId="0" borderId="9" xfId="0" applyFont="1" applyBorder="1" applyAlignment="1">
      <alignment horizontal="center" vertical="top"/>
    </xf>
    <xf numFmtId="0" fontId="1" fillId="0" borderId="0" xfId="0" applyFont="1" applyAlignment="1">
      <alignment horizontal="center"/>
    </xf>
    <xf numFmtId="3" fontId="5" fillId="0" borderId="0" xfId="0" applyNumberFormat="1" applyFont="1" applyAlignment="1">
      <alignment horizontal="center" vertical="top"/>
    </xf>
    <xf numFmtId="3" fontId="5" fillId="0" borderId="9" xfId="0" applyNumberFormat="1" applyFont="1" applyBorder="1" applyAlignment="1">
      <alignment horizontal="center" vertical="top"/>
    </xf>
    <xf numFmtId="177" fontId="3" fillId="0" borderId="0" xfId="0" applyNumberFormat="1" applyFont="1" applyAlignment="1" applyProtection="1">
      <alignment horizontal="center" vertical="top"/>
      <protection locked="0"/>
    </xf>
    <xf numFmtId="176" fontId="5" fillId="0" borderId="9" xfId="0" applyNumberFormat="1" applyFont="1" applyBorder="1" applyAlignment="1">
      <alignment horizontal="center" vertical="top"/>
    </xf>
    <xf numFmtId="176" fontId="5" fillId="0" borderId="10" xfId="0" applyNumberFormat="1" applyFont="1" applyBorder="1" applyAlignment="1">
      <alignment horizontal="center" vertical="top"/>
    </xf>
    <xf numFmtId="176" fontId="5" fillId="0" borderId="2" xfId="0" applyNumberFormat="1" applyFont="1" applyBorder="1" applyAlignment="1">
      <alignment horizontal="center" vertical="center"/>
    </xf>
    <xf numFmtId="176" fontId="5" fillId="0" borderId="0" xfId="0" applyNumberFormat="1" applyFont="1" applyAlignment="1">
      <alignment horizontal="center" vertical="center"/>
    </xf>
    <xf numFmtId="0" fontId="4" fillId="3" borderId="1" xfId="0" applyFont="1" applyFill="1" applyBorder="1" applyAlignment="1">
      <alignment horizontal="center" vertical="center"/>
    </xf>
    <xf numFmtId="0" fontId="4" fillId="0" borderId="6" xfId="0" applyFont="1" applyBorder="1" applyAlignment="1">
      <alignment horizontal="left" vertical="center"/>
    </xf>
    <xf numFmtId="176" fontId="4" fillId="0" borderId="7" xfId="0" applyNumberFormat="1" applyFont="1" applyBorder="1" applyAlignment="1">
      <alignment horizontal="center" vertical="center"/>
    </xf>
    <xf numFmtId="1" fontId="3" fillId="0" borderId="0" xfId="0" applyNumberFormat="1"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6" fillId="5" borderId="0" xfId="0" applyFont="1" applyFill="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8" fillId="0" borderId="15" xfId="0" applyFont="1" applyBorder="1" applyAlignment="1">
      <alignment horizontal="center" vertical="center"/>
    </xf>
    <xf numFmtId="0" fontId="6" fillId="0" borderId="16" xfId="0" applyFont="1" applyBorder="1" applyAlignment="1">
      <alignment horizontal="center" vertical="center"/>
    </xf>
    <xf numFmtId="0" fontId="8" fillId="0" borderId="17" xfId="0" applyFont="1" applyBorder="1" applyAlignment="1">
      <alignment horizontal="center" vertical="center"/>
    </xf>
    <xf numFmtId="0" fontId="2" fillId="0" borderId="18" xfId="0" applyFont="1" applyBorder="1" applyAlignment="1">
      <alignment horizontal="center" vertical="center"/>
    </xf>
    <xf numFmtId="0" fontId="6" fillId="0" borderId="19" xfId="0" applyFont="1" applyBorder="1" applyAlignment="1">
      <alignment horizontal="center" vertical="center"/>
    </xf>
    <xf numFmtId="0" fontId="0" fillId="0" borderId="0" xfId="0" applyAlignment="1">
      <alignment horizontal="left" vertical="top"/>
    </xf>
    <xf numFmtId="0" fontId="0" fillId="0" borderId="0" xfId="0" applyAlignment="1">
      <alignment horizontal="left"/>
    </xf>
    <xf numFmtId="0" fontId="1" fillId="4" borderId="20" xfId="0" applyFont="1" applyFill="1" applyBorder="1"/>
    <xf numFmtId="0" fontId="1" fillId="4" borderId="20" xfId="0" applyFont="1" applyFill="1" applyBorder="1" applyAlignment="1">
      <alignment horizontal="left" vertical="top"/>
    </xf>
    <xf numFmtId="0" fontId="1" fillId="4" borderId="21" xfId="0" applyFont="1" applyFill="1" applyBorder="1" applyAlignment="1">
      <alignment horizontal="left" vertical="top"/>
    </xf>
    <xf numFmtId="0" fontId="1" fillId="0" borderId="22" xfId="0" applyFont="1" applyBorder="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left" vertical="top"/>
    </xf>
    <xf numFmtId="0" fontId="1" fillId="0" borderId="23" xfId="0" applyFont="1" applyBorder="1" applyAlignment="1">
      <alignment horizontal="left"/>
    </xf>
    <xf numFmtId="0" fontId="1" fillId="0" borderId="24" xfId="0" applyFont="1" applyBorder="1" applyAlignment="1">
      <alignment horizontal="left" vertical="top"/>
    </xf>
    <xf numFmtId="0" fontId="1" fillId="4" borderId="25" xfId="0" applyFont="1" applyFill="1" applyBorder="1"/>
    <xf numFmtId="0" fontId="1" fillId="0" borderId="25" xfId="0" applyFont="1" applyBorder="1" applyAlignment="1">
      <alignment horizontal="left" vertical="top"/>
    </xf>
    <xf numFmtId="0" fontId="1" fillId="4" borderId="26" xfId="0" applyFont="1" applyFill="1" applyBorder="1" applyAlignment="1">
      <alignment horizontal="left" vertical="top"/>
    </xf>
    <xf numFmtId="0" fontId="1" fillId="0" borderId="27" xfId="0" applyFont="1"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1" fillId="0" borderId="30" xfId="0" applyFont="1" applyBorder="1" applyAlignment="1">
      <alignment horizontal="left"/>
    </xf>
    <xf numFmtId="0" fontId="3" fillId="0" borderId="31" xfId="0" applyFont="1" applyBorder="1" applyAlignment="1">
      <alignment horizontal="left" vertical="top"/>
    </xf>
    <xf numFmtId="0" fontId="0" fillId="4" borderId="32" xfId="0" applyFill="1" applyBorder="1" applyAlignment="1">
      <alignment horizontal="left" vertical="top"/>
    </xf>
    <xf numFmtId="0" fontId="0" fillId="4" borderId="33" xfId="0" applyFill="1" applyBorder="1" applyAlignment="1">
      <alignment horizontal="left" vertical="top"/>
    </xf>
    <xf numFmtId="0" fontId="9" fillId="0" borderId="34" xfId="0" applyFont="1" applyBorder="1" applyAlignment="1">
      <alignment horizontal="left" vertical="top"/>
    </xf>
    <xf numFmtId="0" fontId="0" fillId="0" borderId="32" xfId="0" applyBorder="1" applyAlignment="1">
      <alignment horizontal="left" vertical="top"/>
    </xf>
    <xf numFmtId="0" fontId="0" fillId="0" borderId="35" xfId="0" applyBorder="1" applyAlignment="1">
      <alignment horizontal="left" vertical="top"/>
    </xf>
    <xf numFmtId="0" fontId="3" fillId="0" borderId="36" xfId="0" applyFont="1" applyBorder="1" applyAlignment="1">
      <alignment horizontal="left" vertical="top"/>
    </xf>
    <xf numFmtId="0" fontId="0" fillId="4" borderId="38" xfId="0" applyFill="1" applyBorder="1" applyAlignment="1">
      <alignment horizontal="left" vertical="top"/>
    </xf>
    <xf numFmtId="0" fontId="0" fillId="0" borderId="34" xfId="0" applyBorder="1" applyAlignment="1">
      <alignment horizontal="left" vertical="top"/>
    </xf>
    <xf numFmtId="0" fontId="3" fillId="0" borderId="36" xfId="0" applyFont="1" applyBorder="1" applyAlignment="1">
      <alignment horizontal="left" vertical="center"/>
    </xf>
    <xf numFmtId="0" fontId="0" fillId="0" borderId="37" xfId="0" applyBorder="1" applyAlignment="1">
      <alignment horizontal="left" vertical="top"/>
    </xf>
    <xf numFmtId="49" fontId="3" fillId="0" borderId="36" xfId="0" applyNumberFormat="1" applyFont="1" applyBorder="1" applyAlignment="1">
      <alignment horizontal="left" vertical="center"/>
    </xf>
    <xf numFmtId="0" fontId="0" fillId="4" borderId="20" xfId="0" applyFill="1" applyBorder="1"/>
    <xf numFmtId="0" fontId="0" fillId="4" borderId="20" xfId="0" applyFill="1" applyBorder="1" applyAlignment="1">
      <alignment horizontal="left" vertical="top"/>
    </xf>
    <xf numFmtId="0" fontId="0" fillId="0" borderId="33" xfId="0" applyBorder="1" applyAlignment="1">
      <alignment horizontal="left" vertical="top"/>
    </xf>
    <xf numFmtId="0" fontId="1" fillId="4" borderId="39" xfId="0" applyFont="1" applyFill="1" applyBorder="1"/>
    <xf numFmtId="0" fontId="1" fillId="4" borderId="39" xfId="0" applyFont="1" applyFill="1" applyBorder="1" applyAlignment="1">
      <alignment horizontal="left" vertical="top"/>
    </xf>
    <xf numFmtId="0" fontId="1" fillId="4" borderId="40" xfId="0" applyFont="1" applyFill="1" applyBorder="1" applyAlignment="1">
      <alignment horizontal="left" vertical="top"/>
    </xf>
    <xf numFmtId="0" fontId="0" fillId="0" borderId="24" xfId="0" applyBorder="1" applyAlignment="1">
      <alignment horizontal="left" vertical="top"/>
    </xf>
    <xf numFmtId="0" fontId="3" fillId="0" borderId="38" xfId="0" applyFont="1" applyBorder="1" applyAlignment="1">
      <alignment horizontal="left" vertical="center"/>
    </xf>
    <xf numFmtId="0" fontId="0" fillId="4" borderId="41" xfId="0" applyFill="1" applyBorder="1"/>
    <xf numFmtId="0" fontId="0" fillId="4" borderId="41" xfId="0" applyFill="1" applyBorder="1" applyAlignment="1">
      <alignment horizontal="left" vertical="top"/>
    </xf>
    <xf numFmtId="0" fontId="0" fillId="0" borderId="42" xfId="0" applyBorder="1" applyAlignment="1">
      <alignment horizontal="left" vertical="top"/>
    </xf>
    <xf numFmtId="0" fontId="0" fillId="4" borderId="32" xfId="0" applyFill="1" applyBorder="1"/>
    <xf numFmtId="0" fontId="1" fillId="0" borderId="37" xfId="0" applyFont="1" applyBorder="1" applyAlignment="1">
      <alignment horizontal="left" vertical="top"/>
    </xf>
    <xf numFmtId="0" fontId="1" fillId="0" borderId="32" xfId="0" applyFont="1" applyBorder="1" applyAlignment="1">
      <alignment horizontal="left" vertical="top"/>
    </xf>
    <xf numFmtId="49" fontId="3" fillId="0" borderId="38" xfId="0" applyNumberFormat="1" applyFont="1" applyBorder="1" applyAlignment="1">
      <alignment horizontal="left" vertical="center"/>
    </xf>
    <xf numFmtId="0" fontId="0" fillId="0" borderId="41" xfId="0" applyBorder="1" applyAlignment="1">
      <alignment horizontal="left" vertical="top"/>
    </xf>
    <xf numFmtId="0" fontId="0" fillId="0" borderId="43" xfId="0" applyBorder="1" applyAlignment="1">
      <alignment horizontal="left" vertical="top"/>
    </xf>
    <xf numFmtId="0" fontId="0" fillId="0" borderId="22" xfId="0" applyBorder="1" applyAlignment="1">
      <alignment horizontal="left" vertical="top"/>
    </xf>
    <xf numFmtId="0" fontId="1" fillId="4" borderId="0" xfId="0" applyFont="1" applyFill="1"/>
    <xf numFmtId="0" fontId="1" fillId="0" borderId="0" xfId="0" applyFont="1" applyAlignment="1">
      <alignment horizontal="left" vertical="top"/>
    </xf>
    <xf numFmtId="0" fontId="1" fillId="0" borderId="0" xfId="0" applyFont="1"/>
    <xf numFmtId="0" fontId="1" fillId="0" borderId="0" xfId="0" applyFont="1" applyAlignment="1">
      <alignment horizontal="center" vertical="top"/>
    </xf>
    <xf numFmtId="0" fontId="0" fillId="0" borderId="2" xfId="0" applyBorder="1"/>
    <xf numFmtId="0" fontId="0" fillId="0" borderId="2" xfId="0" applyBorder="1" applyAlignment="1">
      <alignment horizontal="center" vertical="top"/>
    </xf>
    <xf numFmtId="0" fontId="0" fillId="0" borderId="0" xfId="0" applyAlignment="1">
      <alignment horizontal="center" vertical="top"/>
    </xf>
    <xf numFmtId="1" fontId="0" fillId="0" borderId="0" xfId="0" applyNumberFormat="1" applyAlignment="1">
      <alignment horizontal="center" vertical="top"/>
    </xf>
    <xf numFmtId="1" fontId="0" fillId="0" borderId="0" xfId="0" applyNumberFormat="1" applyAlignment="1">
      <alignment horizontal="left" vertical="top"/>
    </xf>
    <xf numFmtId="0" fontId="10" fillId="0" borderId="44" xfId="0" applyFont="1" applyBorder="1" applyAlignment="1">
      <alignment horizontal="center" vertical="center"/>
    </xf>
    <xf numFmtId="0" fontId="11" fillId="0" borderId="44" xfId="0" applyFont="1" applyBorder="1" applyAlignment="1">
      <alignment horizontal="center" vertical="center"/>
    </xf>
    <xf numFmtId="0" fontId="10" fillId="6" borderId="44" xfId="0" applyFont="1" applyFill="1" applyBorder="1" applyAlignment="1">
      <alignment horizontal="center" vertical="center"/>
    </xf>
    <xf numFmtId="20" fontId="12" fillId="0" borderId="11" xfId="0" applyNumberFormat="1" applyFont="1" applyBorder="1" applyAlignment="1">
      <alignment horizontal="center" vertical="center"/>
    </xf>
    <xf numFmtId="20" fontId="10" fillId="0" borderId="44"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10" fillId="7" borderId="44" xfId="0" applyFont="1" applyFill="1" applyBorder="1" applyAlignment="1">
      <alignment horizontal="center" vertical="center"/>
    </xf>
    <xf numFmtId="0" fontId="10" fillId="5" borderId="44" xfId="0" applyFont="1" applyFill="1" applyBorder="1" applyAlignment="1">
      <alignment horizontal="center" vertical="center"/>
    </xf>
    <xf numFmtId="0" fontId="10" fillId="8" borderId="44" xfId="0" applyFont="1" applyFill="1" applyBorder="1" applyAlignment="1">
      <alignment horizontal="center" vertical="center"/>
    </xf>
    <xf numFmtId="0" fontId="10" fillId="9" borderId="44" xfId="0" applyFont="1" applyFill="1" applyBorder="1" applyAlignment="1">
      <alignment horizontal="center" vertical="center"/>
    </xf>
    <xf numFmtId="0" fontId="10" fillId="10" borderId="44" xfId="0" applyFont="1" applyFill="1" applyBorder="1" applyAlignment="1">
      <alignment horizontal="center" vertical="center"/>
    </xf>
    <xf numFmtId="0" fontId="10" fillId="11" borderId="44" xfId="0" applyFont="1" applyFill="1" applyBorder="1" applyAlignment="1">
      <alignment horizontal="center" vertical="center"/>
    </xf>
    <xf numFmtId="1" fontId="10" fillId="0" borderId="44" xfId="0" applyNumberFormat="1" applyFont="1" applyBorder="1" applyAlignment="1">
      <alignment horizontal="center" vertical="center"/>
    </xf>
    <xf numFmtId="0" fontId="1" fillId="0" borderId="0" xfId="0" applyFont="1" applyAlignment="1">
      <alignment horizontal="left"/>
    </xf>
    <xf numFmtId="0" fontId="10" fillId="14" borderId="44" xfId="0" applyFont="1" applyFill="1" applyBorder="1" applyAlignment="1">
      <alignment horizontal="center" vertical="center"/>
    </xf>
    <xf numFmtId="0" fontId="10" fillId="15" borderId="44" xfId="0" applyFont="1" applyFill="1" applyBorder="1" applyAlignment="1">
      <alignment horizontal="center" vertical="center"/>
    </xf>
    <xf numFmtId="0" fontId="11" fillId="14" borderId="44" xfId="0" applyFont="1" applyFill="1" applyBorder="1" applyAlignment="1">
      <alignment horizontal="center" vertical="center"/>
    </xf>
    <xf numFmtId="0" fontId="3" fillId="16" borderId="0" xfId="0" applyFont="1" applyFill="1" applyAlignment="1">
      <alignment horizontal="left" vertical="top"/>
    </xf>
    <xf numFmtId="0" fontId="0" fillId="0" borderId="44" xfId="0" applyBorder="1" applyAlignment="1">
      <alignment horizontal="center"/>
    </xf>
    <xf numFmtId="20" fontId="0" fillId="0" borderId="44" xfId="0" applyNumberFormat="1" applyBorder="1" applyAlignment="1">
      <alignment horizontal="center"/>
    </xf>
    <xf numFmtId="0" fontId="16" fillId="0" borderId="0" xfId="0" applyFont="1" applyAlignment="1">
      <alignment vertical="center" wrapText="1"/>
    </xf>
    <xf numFmtId="0" fontId="17" fillId="0" borderId="0" xfId="0" applyFont="1"/>
    <xf numFmtId="0" fontId="17" fillId="0" borderId="0" xfId="0" applyFont="1" applyAlignment="1">
      <alignment vertical="center" wrapText="1"/>
    </xf>
    <xf numFmtId="0" fontId="18" fillId="0" borderId="0" xfId="0" applyFont="1" applyAlignment="1">
      <alignment vertical="center" wrapText="1"/>
    </xf>
    <xf numFmtId="0" fontId="20" fillId="0" borderId="46" xfId="0" applyFont="1" applyBorder="1" applyAlignment="1">
      <alignment vertical="center" wrapText="1"/>
    </xf>
    <xf numFmtId="0" fontId="17" fillId="0" borderId="47" xfId="0" applyFont="1" applyBorder="1" applyAlignment="1">
      <alignment horizontal="left" vertical="center" wrapText="1" indent="1"/>
    </xf>
    <xf numFmtId="0" fontId="16" fillId="0" borderId="47" xfId="0" applyFont="1" applyBorder="1" applyAlignment="1">
      <alignment horizontal="left" vertical="center" wrapText="1" indent="1"/>
    </xf>
    <xf numFmtId="178" fontId="17" fillId="0" borderId="47" xfId="0" applyNumberFormat="1" applyFont="1" applyBorder="1" applyAlignment="1">
      <alignment horizontal="left" vertical="center" wrapText="1" indent="1"/>
    </xf>
    <xf numFmtId="0" fontId="21" fillId="0" borderId="0" xfId="0" applyFont="1" applyAlignment="1">
      <alignment vertical="center" wrapText="1"/>
    </xf>
    <xf numFmtId="0" fontId="19" fillId="0" borderId="0" xfId="0" applyFont="1" applyAlignment="1">
      <alignment vertical="center" wrapText="1"/>
    </xf>
    <xf numFmtId="0" fontId="16" fillId="0" borderId="47" xfId="0" applyFont="1" applyBorder="1" applyAlignment="1">
      <alignment vertical="center" wrapText="1"/>
    </xf>
    <xf numFmtId="0" fontId="4" fillId="2" borderId="8"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2" xfId="0" applyFont="1" applyFill="1" applyBorder="1" applyAlignment="1">
      <alignment horizontal="center" vertical="center"/>
    </xf>
    <xf numFmtId="0" fontId="13" fillId="13" borderId="2" xfId="0" applyFont="1" applyFill="1" applyBorder="1" applyAlignment="1">
      <alignment horizontal="left" vertical="center"/>
    </xf>
    <xf numFmtId="0" fontId="13" fillId="13" borderId="3" xfId="0" applyFont="1" applyFill="1" applyBorder="1" applyAlignment="1">
      <alignment horizontal="left" vertical="center"/>
    </xf>
    <xf numFmtId="0" fontId="13" fillId="13" borderId="0" xfId="0" applyFont="1" applyFill="1" applyAlignment="1">
      <alignment horizontal="left" vertical="center"/>
    </xf>
    <xf numFmtId="0" fontId="13" fillId="13" borderId="9" xfId="0" applyFont="1" applyFill="1" applyBorder="1" applyAlignment="1">
      <alignment horizontal="left" vertical="center"/>
    </xf>
    <xf numFmtId="0" fontId="4" fillId="2" borderId="5" xfId="0" applyFont="1" applyFill="1" applyBorder="1" applyAlignment="1">
      <alignment horizontal="center" vertical="center"/>
    </xf>
    <xf numFmtId="176" fontId="5" fillId="3" borderId="2" xfId="0" applyNumberFormat="1" applyFont="1" applyFill="1" applyBorder="1" applyAlignment="1">
      <alignment horizontal="center" vertical="top"/>
    </xf>
    <xf numFmtId="176" fontId="14" fillId="13" borderId="2" xfId="0" applyNumberFormat="1" applyFont="1" applyFill="1" applyBorder="1" applyAlignment="1">
      <alignment horizontal="left" vertical="top"/>
    </xf>
    <xf numFmtId="176" fontId="14" fillId="13" borderId="3" xfId="0" applyNumberFormat="1" applyFont="1" applyFill="1" applyBorder="1" applyAlignment="1">
      <alignment horizontal="left" vertical="top"/>
    </xf>
    <xf numFmtId="176" fontId="14" fillId="13" borderId="0" xfId="0" applyNumberFormat="1" applyFont="1" applyFill="1" applyAlignment="1">
      <alignment horizontal="left" vertical="top"/>
    </xf>
    <xf numFmtId="176" fontId="14" fillId="13" borderId="9" xfId="0" applyNumberFormat="1" applyFont="1" applyFill="1" applyBorder="1" applyAlignment="1">
      <alignment horizontal="left" vertical="top"/>
    </xf>
    <xf numFmtId="0" fontId="5" fillId="3" borderId="6" xfId="0" applyFont="1" applyFill="1" applyBorder="1" applyAlignment="1">
      <alignment horizontal="left" vertical="center"/>
    </xf>
    <xf numFmtId="0" fontId="11" fillId="12" borderId="44" xfId="0" applyFont="1" applyFill="1" applyBorder="1"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B76A0"/>
      <rgbColor rgb="FF83CBEB"/>
      <rgbColor rgb="FF808080"/>
      <rgbColor rgb="FF9999FF"/>
      <rgbColor rgb="FF993366"/>
      <rgbColor rgb="FFF2F2F2"/>
      <rgbColor rgb="FFDCEAF7"/>
      <rgbColor rgb="FF501649"/>
      <rgbColor rgb="FFFF8080"/>
      <rgbColor rgb="FF0066CC"/>
      <rgbColor rgb="FF96DCF8"/>
      <rgbColor rgb="FF000080"/>
      <rgbColor rgb="FFFF00FF"/>
      <rgbColor rgb="FFFFFF00"/>
      <rgbColor rgb="FF00FFFF"/>
      <rgbColor rgb="FF800080"/>
      <rgbColor rgb="FF800000"/>
      <rgbColor rgb="FF008080"/>
      <rgbColor rgb="FF0000FF"/>
      <rgbColor rgb="FF00CCFF"/>
      <rgbColor rgb="FFCCFFFF"/>
      <rgbColor rgb="FFB4E5A2"/>
      <rgbColor rgb="FFFFFF99"/>
      <rgbColor rgb="FFA6CAEC"/>
      <rgbColor rgb="FFFF99CC"/>
      <rgbColor rgb="FFCC99FF"/>
      <rgbColor rgb="FFFFC7CE"/>
      <rgbColor rgb="FF3366FF"/>
      <rgbColor rgb="FF33CCCC"/>
      <rgbColor rgb="FF99CC0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06/relationships/rdRichValue" Target="richData/rdrichvalue.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zoomScaleNormal="100" workbookViewId="0">
      <selection activeCell="D25" sqref="D25"/>
    </sheetView>
  </sheetViews>
  <sheetFormatPr defaultColWidth="8.5703125" defaultRowHeight="15" x14ac:dyDescent="0.25"/>
  <cols>
    <col min="1" max="1" width="90.140625" customWidth="1"/>
    <col min="2" max="2" width="14.7109375" customWidth="1"/>
    <col min="3" max="3" width="15.140625" customWidth="1"/>
  </cols>
  <sheetData>
    <row r="1" spans="1:3" s="137" customFormat="1" ht="13.5" customHeight="1" x14ac:dyDescent="0.2">
      <c r="A1" s="136" t="s">
        <v>334</v>
      </c>
    </row>
    <row r="2" spans="1:3" s="137" customFormat="1" ht="33" customHeight="1" x14ac:dyDescent="0.2">
      <c r="A2" s="139" t="s">
        <v>357</v>
      </c>
    </row>
    <row r="3" spans="1:3" s="137" customFormat="1" ht="33" customHeight="1" x14ac:dyDescent="0.2">
      <c r="A3" s="139" t="s">
        <v>335</v>
      </c>
    </row>
    <row r="4" spans="1:3" s="137" customFormat="1" ht="13.5" customHeight="1" x14ac:dyDescent="0.2">
      <c r="A4" s="139"/>
    </row>
    <row r="5" spans="1:3" s="137" customFormat="1" ht="13.5" customHeight="1" thickBot="1" x14ac:dyDescent="0.25">
      <c r="A5" s="140" t="s">
        <v>336</v>
      </c>
    </row>
    <row r="6" spans="1:3" s="137" customFormat="1" ht="13.5" customHeight="1" thickTop="1" thickBot="1" x14ac:dyDescent="0.25">
      <c r="A6" s="141"/>
      <c r="B6" s="142" t="s">
        <v>337</v>
      </c>
      <c r="C6" s="142" t="s">
        <v>338</v>
      </c>
    </row>
    <row r="7" spans="1:3" s="137" customFormat="1" ht="13.5" customHeight="1" thickBot="1" x14ac:dyDescent="0.25">
      <c r="A7" s="146" t="s">
        <v>210</v>
      </c>
      <c r="B7" s="143">
        <v>50</v>
      </c>
      <c r="C7" s="143">
        <v>500</v>
      </c>
    </row>
    <row r="8" spans="1:3" s="137" customFormat="1" ht="13.5" customHeight="1" thickBot="1" x14ac:dyDescent="0.25">
      <c r="A8" s="146" t="s">
        <v>21</v>
      </c>
      <c r="B8" s="143">
        <v>90</v>
      </c>
      <c r="C8" s="143">
        <v>700</v>
      </c>
    </row>
    <row r="9" spans="1:3" s="137" customFormat="1" ht="13.5" customHeight="1" thickBot="1" x14ac:dyDescent="0.25">
      <c r="A9" s="146" t="s">
        <v>213</v>
      </c>
      <c r="B9" s="143">
        <v>160</v>
      </c>
      <c r="C9" s="143">
        <v>1200</v>
      </c>
    </row>
    <row r="10" spans="1:3" s="137" customFormat="1" ht="13.5" customHeight="1" thickBot="1" x14ac:dyDescent="0.25">
      <c r="A10" s="146" t="s">
        <v>217</v>
      </c>
      <c r="B10" s="143">
        <v>280</v>
      </c>
      <c r="C10" s="143">
        <v>1800</v>
      </c>
    </row>
    <row r="11" spans="1:3" s="137" customFormat="1" ht="13.5" customHeight="1" x14ac:dyDescent="0.2">
      <c r="A11" s="138"/>
    </row>
    <row r="12" spans="1:3" s="137" customFormat="1" ht="13.5" customHeight="1" thickBot="1" x14ac:dyDescent="0.25">
      <c r="A12" s="140" t="s">
        <v>339</v>
      </c>
    </row>
    <row r="13" spans="1:3" s="137" customFormat="1" ht="13.5" customHeight="1" thickTop="1" thickBot="1" x14ac:dyDescent="0.25">
      <c r="A13" s="141"/>
      <c r="B13" s="142" t="s">
        <v>338</v>
      </c>
    </row>
    <row r="14" spans="1:3" s="137" customFormat="1" ht="13.5" customHeight="1" thickBot="1" x14ac:dyDescent="0.25">
      <c r="A14" s="146" t="s">
        <v>340</v>
      </c>
      <c r="B14" s="143">
        <v>85</v>
      </c>
    </row>
    <row r="15" spans="1:3" s="137" customFormat="1" ht="13.5" customHeight="1" thickBot="1" x14ac:dyDescent="0.25">
      <c r="A15" s="146" t="s">
        <v>341</v>
      </c>
      <c r="B15" s="143">
        <v>130</v>
      </c>
    </row>
    <row r="16" spans="1:3" s="137" customFormat="1" ht="13.5" customHeight="1" x14ac:dyDescent="0.2">
      <c r="A16" s="138"/>
    </row>
    <row r="17" spans="1:1" s="137" customFormat="1" ht="13.5" customHeight="1" x14ac:dyDescent="0.2">
      <c r="A17" s="139" t="s">
        <v>342</v>
      </c>
    </row>
    <row r="18" spans="1:1" s="137" customFormat="1" ht="13.5" customHeight="1" x14ac:dyDescent="0.2">
      <c r="A18" s="138"/>
    </row>
    <row r="19" spans="1:1" s="137" customFormat="1" ht="13.5" customHeight="1" x14ac:dyDescent="0.2">
      <c r="A19" s="144" t="s">
        <v>0</v>
      </c>
    </row>
    <row r="20" spans="1:1" s="137" customFormat="1" ht="13.5" customHeight="1" x14ac:dyDescent="0.2">
      <c r="A20" s="138"/>
    </row>
    <row r="21" spans="1:1" s="137" customFormat="1" ht="17.25" customHeight="1" x14ac:dyDescent="0.2">
      <c r="A21" s="139" t="s">
        <v>1</v>
      </c>
    </row>
    <row r="22" spans="1:1" s="137" customFormat="1" ht="15.75" customHeight="1" thickBot="1" x14ac:dyDescent="0.25">
      <c r="A22" s="140" t="s">
        <v>2</v>
      </c>
    </row>
    <row r="23" spans="1:1" s="137" customFormat="1" ht="29.25" customHeight="1" thickTop="1" x14ac:dyDescent="0.2">
      <c r="A23" s="139" t="s">
        <v>343</v>
      </c>
    </row>
    <row r="24" spans="1:1" s="137" customFormat="1" ht="13.5" customHeight="1" thickBot="1" x14ac:dyDescent="0.25">
      <c r="A24" s="140" t="s">
        <v>344</v>
      </c>
    </row>
    <row r="25" spans="1:1" s="137" customFormat="1" ht="13.5" customHeight="1" thickTop="1" x14ac:dyDescent="0.2">
      <c r="A25" s="145" t="s">
        <v>345</v>
      </c>
    </row>
    <row r="26" spans="1:1" s="137" customFormat="1" ht="13.5" customHeight="1" x14ac:dyDescent="0.2">
      <c r="A26" s="139" t="s">
        <v>3</v>
      </c>
    </row>
    <row r="27" spans="1:1" s="137" customFormat="1" ht="13.5" customHeight="1" x14ac:dyDescent="0.2">
      <c r="A27" s="138"/>
    </row>
    <row r="28" spans="1:1" s="137" customFormat="1" ht="13.5" customHeight="1" x14ac:dyDescent="0.2">
      <c r="A28" s="145" t="s">
        <v>290</v>
      </c>
    </row>
    <row r="29" spans="1:1" s="137" customFormat="1" ht="13.5" customHeight="1" x14ac:dyDescent="0.2">
      <c r="A29" s="139" t="s">
        <v>346</v>
      </c>
    </row>
    <row r="30" spans="1:1" s="137" customFormat="1" ht="13.5" customHeight="1" x14ac:dyDescent="0.2">
      <c r="A30" s="138"/>
    </row>
    <row r="31" spans="1:1" s="137" customFormat="1" ht="13.5" customHeight="1" x14ac:dyDescent="0.2">
      <c r="A31" s="139" t="s">
        <v>347</v>
      </c>
    </row>
    <row r="32" spans="1:1" s="137" customFormat="1" ht="13.5" customHeight="1" thickBot="1" x14ac:dyDescent="0.25">
      <c r="A32" s="140" t="s">
        <v>4</v>
      </c>
    </row>
    <row r="33" spans="1:1" s="137" customFormat="1" ht="13.5" customHeight="1" thickTop="1" x14ac:dyDescent="0.2">
      <c r="A33" s="139" t="s">
        <v>5</v>
      </c>
    </row>
    <row r="34" spans="1:1" s="137" customFormat="1" ht="13.5" customHeight="1" x14ac:dyDescent="0.2">
      <c r="A34" s="139" t="s">
        <v>6</v>
      </c>
    </row>
    <row r="35" spans="1:1" s="137" customFormat="1" ht="13.5" customHeight="1" x14ac:dyDescent="0.2">
      <c r="A35" s="139" t="s">
        <v>7</v>
      </c>
    </row>
    <row r="36" spans="1:1" s="137" customFormat="1" ht="13.5" customHeight="1" x14ac:dyDescent="0.2">
      <c r="A36" s="139" t="s">
        <v>8</v>
      </c>
    </row>
    <row r="37" spans="1:1" s="137" customFormat="1" ht="13.5" customHeight="1" x14ac:dyDescent="0.2">
      <c r="A37" s="138"/>
    </row>
    <row r="38" spans="1:1" s="137" customFormat="1" ht="30.75" customHeight="1" x14ac:dyDescent="0.2">
      <c r="A38" s="139" t="s">
        <v>348</v>
      </c>
    </row>
    <row r="39" spans="1:1" s="137" customFormat="1" ht="19.5" customHeight="1" thickBot="1" x14ac:dyDescent="0.25">
      <c r="A39" s="140" t="s">
        <v>9</v>
      </c>
    </row>
    <row r="40" spans="1:1" s="137" customFormat="1" ht="13.5" customHeight="1" thickTop="1" x14ac:dyDescent="0.2">
      <c r="A40" s="139" t="s">
        <v>349</v>
      </c>
    </row>
    <row r="41" spans="1:1" s="137" customFormat="1" ht="13.5" customHeight="1" x14ac:dyDescent="0.2">
      <c r="A41" s="139" t="s">
        <v>350</v>
      </c>
    </row>
    <row r="42" spans="1:1" s="137" customFormat="1" ht="13.5" customHeight="1" x14ac:dyDescent="0.2">
      <c r="A42" s="139" t="s">
        <v>351</v>
      </c>
    </row>
    <row r="43" spans="1:1" s="137" customFormat="1" ht="13.5" customHeight="1" x14ac:dyDescent="0.2">
      <c r="A43" s="139" t="s">
        <v>352</v>
      </c>
    </row>
    <row r="44" spans="1:1" s="137" customFormat="1" ht="13.5" customHeight="1" x14ac:dyDescent="0.2">
      <c r="A44" s="138"/>
    </row>
    <row r="45" spans="1:1" s="137" customFormat="1" ht="28.5" customHeight="1" x14ac:dyDescent="0.2">
      <c r="A45" s="139" t="s">
        <v>353</v>
      </c>
    </row>
    <row r="46" spans="1:1" s="137" customFormat="1" ht="13.5" customHeight="1" x14ac:dyDescent="0.2">
      <c r="A46" s="138"/>
    </row>
    <row r="47" spans="1:1" s="137" customFormat="1" ht="28.5" customHeight="1" x14ac:dyDescent="0.2">
      <c r="A47" s="139" t="s">
        <v>354</v>
      </c>
    </row>
    <row r="48" spans="1:1" s="137" customFormat="1" ht="13.5" customHeight="1" x14ac:dyDescent="0.2">
      <c r="A48" s="138"/>
    </row>
    <row r="49" spans="1:1" s="137" customFormat="1" ht="51" customHeight="1" x14ac:dyDescent="0.2">
      <c r="A49" s="139" t="s">
        <v>355</v>
      </c>
    </row>
    <row r="50" spans="1:1" s="137" customFormat="1" ht="13.5" customHeight="1" x14ac:dyDescent="0.2">
      <c r="A50" s="138"/>
    </row>
    <row r="51" spans="1:1" s="137" customFormat="1" ht="13.5" customHeight="1" x14ac:dyDescent="0.2">
      <c r="A51" s="139" t="s">
        <v>356</v>
      </c>
    </row>
  </sheetData>
  <phoneticPr fontId="15" type="noConversion"/>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6"/>
  <sheetViews>
    <sheetView tabSelected="1" zoomScale="90" zoomScaleNormal="90" workbookViewId="0">
      <pane xSplit="2" topLeftCell="C1" activePane="topRight" state="frozen"/>
      <selection activeCell="A9" sqref="A9"/>
      <selection pane="topRight" activeCell="D28" sqref="D28"/>
    </sheetView>
  </sheetViews>
  <sheetFormatPr defaultColWidth="8.85546875" defaultRowHeight="15" x14ac:dyDescent="0.25"/>
  <cols>
    <col min="1" max="1" width="34.7109375" style="2" customWidth="1"/>
    <col min="2" max="21" width="17.140625" style="3" customWidth="1"/>
    <col min="22" max="16384" width="8.85546875" style="3"/>
  </cols>
  <sheetData>
    <row r="1" spans="1:21" ht="17.25" customHeight="1" x14ac:dyDescent="0.25">
      <c r="A1" s="4" t="s">
        <v>10</v>
      </c>
      <c r="B1" s="5"/>
      <c r="C1" s="149"/>
      <c r="D1" s="149"/>
      <c r="E1" s="149"/>
      <c r="F1" s="150" t="e" vm="1">
        <v>#VALUE!</v>
      </c>
      <c r="G1" s="150"/>
      <c r="H1" s="150"/>
      <c r="I1" s="150"/>
      <c r="J1" s="150"/>
      <c r="K1" s="150"/>
      <c r="L1" s="150"/>
      <c r="M1" s="150"/>
      <c r="N1" s="150"/>
      <c r="O1" s="150"/>
      <c r="P1" s="150"/>
      <c r="Q1" s="150"/>
      <c r="R1" s="150"/>
      <c r="S1" s="150"/>
      <c r="T1" s="150"/>
      <c r="U1" s="151"/>
    </row>
    <row r="2" spans="1:21" ht="15" customHeight="1" x14ac:dyDescent="0.25">
      <c r="A2" s="6" t="s">
        <v>11</v>
      </c>
      <c r="B2" s="7"/>
      <c r="C2" s="149"/>
      <c r="D2" s="149"/>
      <c r="E2" s="149"/>
      <c r="F2" s="152"/>
      <c r="G2" s="152"/>
      <c r="H2" s="152"/>
      <c r="I2" s="152"/>
      <c r="J2" s="152"/>
      <c r="K2" s="152"/>
      <c r="L2" s="152"/>
      <c r="M2" s="152"/>
      <c r="N2" s="152"/>
      <c r="O2" s="152"/>
      <c r="P2" s="152"/>
      <c r="Q2" s="152"/>
      <c r="R2" s="152"/>
      <c r="S2" s="152"/>
      <c r="T2" s="152"/>
      <c r="U2" s="153"/>
    </row>
    <row r="3" spans="1:21" ht="15" customHeight="1" x14ac:dyDescent="0.25">
      <c r="A3" s="8" t="s">
        <v>12</v>
      </c>
      <c r="B3" s="9"/>
      <c r="C3" s="149"/>
      <c r="D3" s="149"/>
      <c r="E3" s="149"/>
      <c r="F3" s="152"/>
      <c r="G3" s="152"/>
      <c r="H3" s="152"/>
      <c r="I3" s="152"/>
      <c r="J3" s="152"/>
      <c r="K3" s="152"/>
      <c r="L3" s="152"/>
      <c r="M3" s="152"/>
      <c r="N3" s="152"/>
      <c r="O3" s="152"/>
      <c r="P3" s="152"/>
      <c r="Q3" s="152"/>
      <c r="R3" s="152"/>
      <c r="S3" s="152"/>
      <c r="T3" s="152"/>
      <c r="U3" s="153"/>
    </row>
    <row r="4" spans="1:21" ht="15" customHeight="1" x14ac:dyDescent="0.25">
      <c r="A4" s="8" t="s">
        <v>13</v>
      </c>
      <c r="B4" s="9"/>
      <c r="C4" s="149"/>
      <c r="D4" s="149"/>
      <c r="E4" s="149"/>
      <c r="F4" s="152"/>
      <c r="G4" s="152"/>
      <c r="H4" s="152"/>
      <c r="I4" s="152"/>
      <c r="J4" s="152"/>
      <c r="K4" s="152"/>
      <c r="L4" s="152"/>
      <c r="M4" s="152"/>
      <c r="N4" s="152"/>
      <c r="O4" s="152"/>
      <c r="P4" s="152"/>
      <c r="Q4" s="152"/>
      <c r="R4" s="152"/>
      <c r="S4" s="152"/>
      <c r="T4" s="152"/>
      <c r="U4" s="153"/>
    </row>
    <row r="5" spans="1:21" ht="15" customHeight="1" x14ac:dyDescent="0.25">
      <c r="A5" s="8" t="s">
        <v>14</v>
      </c>
      <c r="B5" s="9"/>
      <c r="C5" s="149"/>
      <c r="D5" s="149"/>
      <c r="E5" s="149"/>
      <c r="F5" s="152"/>
      <c r="G5" s="152"/>
      <c r="H5" s="152"/>
      <c r="I5" s="152"/>
      <c r="J5" s="152"/>
      <c r="K5" s="152"/>
      <c r="L5" s="152"/>
      <c r="M5" s="152"/>
      <c r="N5" s="152"/>
      <c r="O5" s="152"/>
      <c r="P5" s="152"/>
      <c r="Q5" s="152"/>
      <c r="R5" s="152"/>
      <c r="S5" s="152"/>
      <c r="T5" s="152"/>
      <c r="U5" s="153"/>
    </row>
    <row r="6" spans="1:21" ht="15" customHeight="1" x14ac:dyDescent="0.25">
      <c r="A6" s="8" t="s">
        <v>15</v>
      </c>
      <c r="B6" s="9"/>
      <c r="C6" s="149"/>
      <c r="D6" s="149"/>
      <c r="E6" s="149"/>
      <c r="F6" s="152"/>
      <c r="G6" s="152"/>
      <c r="H6" s="152"/>
      <c r="I6" s="152"/>
      <c r="J6" s="152"/>
      <c r="K6" s="152"/>
      <c r="L6" s="152"/>
      <c r="M6" s="152"/>
      <c r="N6" s="152"/>
      <c r="O6" s="152"/>
      <c r="P6" s="152"/>
      <c r="Q6" s="152"/>
      <c r="R6" s="152"/>
      <c r="S6" s="152"/>
      <c r="T6" s="152"/>
      <c r="U6" s="153"/>
    </row>
    <row r="7" spans="1:21" s="11" customFormat="1" ht="15" customHeight="1" x14ac:dyDescent="0.25">
      <c r="A7" s="10" t="s">
        <v>16</v>
      </c>
      <c r="B7" s="9"/>
      <c r="C7" s="149"/>
      <c r="D7" s="149"/>
      <c r="E7" s="149"/>
      <c r="F7" s="152"/>
      <c r="G7" s="152"/>
      <c r="H7" s="152"/>
      <c r="I7" s="152"/>
      <c r="J7" s="152"/>
      <c r="K7" s="152"/>
      <c r="L7" s="152"/>
      <c r="M7" s="152"/>
      <c r="N7" s="152"/>
      <c r="O7" s="152"/>
      <c r="P7" s="152"/>
      <c r="Q7" s="152"/>
      <c r="R7" s="152"/>
      <c r="S7" s="152"/>
      <c r="T7" s="152"/>
      <c r="U7" s="153"/>
    </row>
    <row r="8" spans="1:21" s="11" customFormat="1" ht="15" customHeight="1" x14ac:dyDescent="0.25">
      <c r="A8" s="10"/>
      <c r="B8" s="9"/>
      <c r="C8" s="149"/>
      <c r="D8" s="149"/>
      <c r="E8" s="149"/>
      <c r="F8" s="152"/>
      <c r="G8" s="152"/>
      <c r="H8" s="152"/>
      <c r="I8" s="152"/>
      <c r="J8" s="152"/>
      <c r="K8" s="152"/>
      <c r="L8" s="152"/>
      <c r="M8" s="152"/>
      <c r="N8" s="152"/>
      <c r="O8" s="152"/>
      <c r="P8" s="152"/>
      <c r="Q8" s="152"/>
      <c r="R8" s="152"/>
      <c r="S8" s="152"/>
      <c r="T8" s="152"/>
      <c r="U8" s="153"/>
    </row>
    <row r="9" spans="1:21" ht="17.25" customHeight="1" x14ac:dyDescent="0.25">
      <c r="A9" s="154" t="s">
        <v>17</v>
      </c>
      <c r="B9" s="154"/>
      <c r="C9" s="154"/>
      <c r="D9" s="154"/>
      <c r="E9" s="154"/>
      <c r="F9" s="154"/>
      <c r="G9" s="154"/>
      <c r="H9" s="154"/>
      <c r="I9" s="154"/>
      <c r="J9" s="154"/>
      <c r="K9" s="154"/>
      <c r="L9" s="154"/>
      <c r="M9" s="154"/>
      <c r="N9" s="154"/>
      <c r="O9" s="154"/>
      <c r="P9" s="154"/>
      <c r="Q9" s="154"/>
      <c r="R9" s="154"/>
      <c r="S9" s="154"/>
      <c r="T9" s="154"/>
      <c r="U9" s="154"/>
    </row>
    <row r="10" spans="1:21" ht="15" customHeight="1" x14ac:dyDescent="0.25">
      <c r="A10" s="12" t="s">
        <v>18</v>
      </c>
      <c r="B10" s="13">
        <v>1</v>
      </c>
      <c r="C10" s="13">
        <v>2</v>
      </c>
      <c r="D10" s="13">
        <v>3</v>
      </c>
      <c r="E10" s="13">
        <v>4</v>
      </c>
      <c r="F10" s="13">
        <v>5</v>
      </c>
      <c r="G10" s="13">
        <v>6</v>
      </c>
      <c r="H10" s="13">
        <v>7</v>
      </c>
      <c r="I10" s="13">
        <v>8</v>
      </c>
      <c r="J10" s="13">
        <v>9</v>
      </c>
      <c r="K10" s="13">
        <v>10</v>
      </c>
      <c r="L10" s="13">
        <v>11</v>
      </c>
      <c r="M10" s="13">
        <v>12</v>
      </c>
      <c r="N10" s="13">
        <v>13</v>
      </c>
      <c r="O10" s="13">
        <v>14</v>
      </c>
      <c r="P10" s="13">
        <v>15</v>
      </c>
      <c r="Q10" s="13">
        <v>16</v>
      </c>
      <c r="R10" s="13">
        <v>17</v>
      </c>
      <c r="S10" s="13">
        <v>18</v>
      </c>
      <c r="T10" s="13">
        <v>19</v>
      </c>
      <c r="U10" s="14">
        <v>20</v>
      </c>
    </row>
    <row r="11" spans="1:21" ht="15" customHeight="1" x14ac:dyDescent="0.25">
      <c r="A11" s="8" t="s">
        <v>19</v>
      </c>
      <c r="B11" s="15" t="s">
        <v>20</v>
      </c>
      <c r="C11" s="15" t="s">
        <v>20</v>
      </c>
      <c r="D11" s="15" t="s">
        <v>20</v>
      </c>
      <c r="E11" s="15" t="s">
        <v>20</v>
      </c>
      <c r="F11" s="15" t="s">
        <v>20</v>
      </c>
      <c r="G11" s="15" t="s">
        <v>20</v>
      </c>
      <c r="H11" s="15" t="s">
        <v>20</v>
      </c>
      <c r="I11" s="15" t="s">
        <v>20</v>
      </c>
      <c r="J11" s="15" t="s">
        <v>20</v>
      </c>
      <c r="K11" s="15" t="s">
        <v>20</v>
      </c>
      <c r="L11" s="15" t="s">
        <v>20</v>
      </c>
      <c r="M11" s="15" t="s">
        <v>20</v>
      </c>
      <c r="N11" s="15" t="s">
        <v>20</v>
      </c>
      <c r="O11" s="15" t="s">
        <v>20</v>
      </c>
      <c r="P11" s="15" t="s">
        <v>20</v>
      </c>
      <c r="Q11" s="15" t="s">
        <v>20</v>
      </c>
      <c r="R11" s="15" t="s">
        <v>20</v>
      </c>
      <c r="S11" s="15" t="s">
        <v>20</v>
      </c>
      <c r="T11" s="15" t="s">
        <v>20</v>
      </c>
      <c r="U11" s="15" t="s">
        <v>20</v>
      </c>
    </row>
    <row r="12" spans="1:21" ht="15" customHeight="1" x14ac:dyDescent="0.25">
      <c r="A12" s="16" t="s">
        <v>22</v>
      </c>
      <c r="B12" s="15"/>
      <c r="C12" s="15" t="str">
        <f t="shared" ref="C12:U12" si="0">IF(C11&lt;&gt;"No","","")</f>
        <v/>
      </c>
      <c r="D12" s="15" t="str">
        <f t="shared" si="0"/>
        <v/>
      </c>
      <c r="E12" s="15" t="str">
        <f t="shared" si="0"/>
        <v/>
      </c>
      <c r="F12" s="15" t="str">
        <f t="shared" si="0"/>
        <v/>
      </c>
      <c r="G12" s="15" t="str">
        <f t="shared" si="0"/>
        <v/>
      </c>
      <c r="H12" s="15" t="str">
        <f t="shared" si="0"/>
        <v/>
      </c>
      <c r="I12" s="15" t="str">
        <f t="shared" si="0"/>
        <v/>
      </c>
      <c r="J12" s="15" t="str">
        <f t="shared" si="0"/>
        <v/>
      </c>
      <c r="K12" s="15" t="str">
        <f t="shared" si="0"/>
        <v/>
      </c>
      <c r="L12" s="15" t="str">
        <f t="shared" si="0"/>
        <v/>
      </c>
      <c r="M12" s="15" t="str">
        <f t="shared" si="0"/>
        <v/>
      </c>
      <c r="N12" s="15" t="str">
        <f t="shared" si="0"/>
        <v/>
      </c>
      <c r="O12" s="15" t="str">
        <f t="shared" si="0"/>
        <v/>
      </c>
      <c r="P12" s="15" t="str">
        <f t="shared" si="0"/>
        <v/>
      </c>
      <c r="Q12" s="15" t="str">
        <f t="shared" si="0"/>
        <v/>
      </c>
      <c r="R12" s="15" t="str">
        <f t="shared" si="0"/>
        <v/>
      </c>
      <c r="S12" s="15" t="str">
        <f t="shared" si="0"/>
        <v/>
      </c>
      <c r="T12" s="15" t="str">
        <f t="shared" si="0"/>
        <v/>
      </c>
      <c r="U12" s="15" t="str">
        <f t="shared" si="0"/>
        <v/>
      </c>
    </row>
    <row r="13" spans="1:21" ht="15" customHeight="1" x14ac:dyDescent="0.25">
      <c r="A13" s="8" t="s">
        <v>23</v>
      </c>
      <c r="B13" s="17">
        <f>IF(B11&lt;&gt;"No",VLOOKUP(B11,FormData!$B2:$C6,2,FALSE()),0)</f>
        <v>0</v>
      </c>
      <c r="C13" s="17">
        <f>IF(C11&lt;&gt;"No",VLOOKUP(C11,FormData!$B2:$C6,2,FALSE()),0)</f>
        <v>0</v>
      </c>
      <c r="D13" s="17">
        <f>IF(D11&lt;&gt;"No",VLOOKUP(D11,FormData!$B2:$C6,2,FALSE()),0)</f>
        <v>0</v>
      </c>
      <c r="E13" s="17">
        <f>IF(E11&lt;&gt;"No",VLOOKUP(E11,FormData!$B2:$C6,2,FALSE()),0)</f>
        <v>0</v>
      </c>
      <c r="F13" s="17">
        <f>IF(F11&lt;&gt;"No",VLOOKUP(F11,FormData!$B2:$C6,2,FALSE()),0)</f>
        <v>0</v>
      </c>
      <c r="G13" s="17">
        <f>IF(G11&lt;&gt;"No",VLOOKUP(G11,FormData!$B2:$C6,2,FALSE()),0)</f>
        <v>0</v>
      </c>
      <c r="H13" s="17">
        <f>IF(H11&lt;&gt;"No",VLOOKUP(H11,FormData!$B2:$C6,2,FALSE()),0)</f>
        <v>0</v>
      </c>
      <c r="I13" s="17">
        <f>IF(I11&lt;&gt;"No",VLOOKUP(I11,FormData!$B2:$C6,2,FALSE()),0)</f>
        <v>0</v>
      </c>
      <c r="J13" s="17">
        <f>IF(J11&lt;&gt;"No",VLOOKUP(J11,FormData!$B2:$C6,2,FALSE()),0)</f>
        <v>0</v>
      </c>
      <c r="K13" s="17">
        <f>IF(K11&lt;&gt;"No",VLOOKUP(K11,FormData!$B2:$C6,2,FALSE()),0)</f>
        <v>0</v>
      </c>
      <c r="L13" s="17">
        <f>IF(L11&lt;&gt;"No",VLOOKUP(L11,FormData!$B2:$C6,2,FALSE()),0)</f>
        <v>0</v>
      </c>
      <c r="M13" s="17">
        <f>IF(M11&lt;&gt;"No",VLOOKUP(M11,FormData!$B2:$C6,2,FALSE()),0)</f>
        <v>0</v>
      </c>
      <c r="N13" s="17">
        <f>IF(N11&lt;&gt;"No",VLOOKUP(N11,FormData!$B2:$C6,2,FALSE()),0)</f>
        <v>0</v>
      </c>
      <c r="O13" s="17">
        <f>IF(O11&lt;&gt;"No",VLOOKUP(O11,FormData!$B2:$C6,2,FALSE()),0)</f>
        <v>0</v>
      </c>
      <c r="P13" s="17">
        <f>IF(P11&lt;&gt;"No",VLOOKUP(P11,FormData!$B2:$C6,2,FALSE()),0)</f>
        <v>0</v>
      </c>
      <c r="Q13" s="17">
        <f>IF(Q11&lt;&gt;"No",VLOOKUP(Q11,FormData!$B2:$C6,2,FALSE()),0)</f>
        <v>0</v>
      </c>
      <c r="R13" s="17">
        <f>IF(R11&lt;&gt;"No",VLOOKUP(R11,FormData!$B2:$C6,2,FALSE()),0)</f>
        <v>0</v>
      </c>
      <c r="S13" s="17">
        <f>IF(S11&lt;&gt;"No",VLOOKUP(S11,FormData!$B2:$C6,2,FALSE()),0)</f>
        <v>0</v>
      </c>
      <c r="T13" s="17">
        <f>IF(T11&lt;&gt;"No",VLOOKUP(T11,FormData!$B2:$C6,2,FALSE()),0)</f>
        <v>0</v>
      </c>
      <c r="U13" s="17">
        <f>IF(U11&lt;&gt;"No",VLOOKUP(U11,FormData!$B2:$C6,2,FALSE()),0)</f>
        <v>0</v>
      </c>
    </row>
    <row r="14" spans="1:21" ht="15" customHeight="1" x14ac:dyDescent="0.25">
      <c r="A14" s="18" t="s">
        <v>24</v>
      </c>
      <c r="B14" s="19">
        <f>SUM(B13:U13)</f>
        <v>0</v>
      </c>
      <c r="C14" s="155"/>
      <c r="D14" s="155"/>
      <c r="E14" s="155"/>
      <c r="F14" s="156" t="e" vm="2">
        <v>#VALUE!</v>
      </c>
      <c r="G14" s="156"/>
      <c r="H14" s="156"/>
      <c r="I14" s="156"/>
      <c r="J14" s="156"/>
      <c r="K14" s="156"/>
      <c r="L14" s="156"/>
      <c r="M14" s="156"/>
      <c r="N14" s="156"/>
      <c r="O14" s="156"/>
      <c r="P14" s="156"/>
      <c r="Q14" s="156"/>
      <c r="R14" s="156"/>
      <c r="S14" s="156"/>
      <c r="T14" s="156"/>
      <c r="U14" s="157"/>
    </row>
    <row r="15" spans="1:21" ht="15" customHeight="1" x14ac:dyDescent="0.25">
      <c r="A15" s="8"/>
      <c r="B15" s="17"/>
      <c r="C15" s="155"/>
      <c r="D15" s="155"/>
      <c r="E15" s="155"/>
      <c r="F15" s="158"/>
      <c r="G15" s="158"/>
      <c r="H15" s="158"/>
      <c r="I15" s="158"/>
      <c r="J15" s="158"/>
      <c r="K15" s="158"/>
      <c r="L15" s="158"/>
      <c r="M15" s="158"/>
      <c r="N15" s="158"/>
      <c r="O15" s="158"/>
      <c r="P15" s="158"/>
      <c r="Q15" s="158"/>
      <c r="R15" s="158"/>
      <c r="S15" s="158"/>
      <c r="T15" s="158"/>
      <c r="U15" s="159"/>
    </row>
    <row r="16" spans="1:21" ht="15" customHeight="1" x14ac:dyDescent="0.25">
      <c r="A16" s="160" t="s">
        <v>358</v>
      </c>
      <c r="B16" s="160"/>
      <c r="C16" s="155"/>
      <c r="D16" s="155"/>
      <c r="E16" s="155"/>
      <c r="F16" s="158"/>
      <c r="G16" s="158"/>
      <c r="H16" s="158"/>
      <c r="I16" s="158"/>
      <c r="J16" s="158"/>
      <c r="K16" s="158"/>
      <c r="L16" s="158"/>
      <c r="M16" s="158"/>
      <c r="N16" s="158"/>
      <c r="O16" s="158"/>
      <c r="P16" s="158"/>
      <c r="Q16" s="158"/>
      <c r="R16" s="158"/>
      <c r="S16" s="158"/>
      <c r="T16" s="158"/>
      <c r="U16" s="159"/>
    </row>
    <row r="17" spans="1:21" ht="15" customHeight="1" x14ac:dyDescent="0.25">
      <c r="A17" s="20" t="s">
        <v>25</v>
      </c>
      <c r="B17" s="21">
        <v>0</v>
      </c>
      <c r="C17" s="155"/>
      <c r="D17" s="155"/>
      <c r="E17" s="155"/>
      <c r="F17" s="158"/>
      <c r="G17" s="158"/>
      <c r="H17" s="158"/>
      <c r="I17" s="158"/>
      <c r="J17" s="158"/>
      <c r="K17" s="158"/>
      <c r="L17" s="158"/>
      <c r="M17" s="158"/>
      <c r="N17" s="158"/>
      <c r="O17" s="158"/>
      <c r="P17" s="158"/>
      <c r="Q17" s="158"/>
      <c r="R17" s="158"/>
      <c r="S17" s="158"/>
      <c r="T17" s="158"/>
      <c r="U17" s="159"/>
    </row>
    <row r="18" spans="1:21" ht="15" customHeight="1" x14ac:dyDescent="0.25">
      <c r="A18" s="22" t="s">
        <v>26</v>
      </c>
      <c r="B18" s="23">
        <v>0</v>
      </c>
      <c r="C18" s="155"/>
      <c r="D18" s="155"/>
      <c r="E18" s="155"/>
      <c r="F18" s="158"/>
      <c r="G18" s="158"/>
      <c r="H18" s="158"/>
      <c r="I18" s="158"/>
      <c r="J18" s="158"/>
      <c r="K18" s="158"/>
      <c r="L18" s="158"/>
      <c r="M18" s="158"/>
      <c r="N18" s="158"/>
      <c r="O18" s="158"/>
      <c r="P18" s="158"/>
      <c r="Q18" s="158"/>
      <c r="R18" s="158"/>
      <c r="S18" s="158"/>
      <c r="T18" s="158"/>
      <c r="U18" s="159"/>
    </row>
    <row r="19" spans="1:21" ht="15" customHeight="1" x14ac:dyDescent="0.25">
      <c r="A19" s="18" t="s">
        <v>27</v>
      </c>
      <c r="B19" s="17">
        <f>(B17*85+B18*130)</f>
        <v>0</v>
      </c>
      <c r="C19" s="155"/>
      <c r="D19" s="155"/>
      <c r="E19" s="155"/>
      <c r="F19" s="158"/>
      <c r="G19" s="158"/>
      <c r="H19" s="158"/>
      <c r="I19" s="158"/>
      <c r="J19" s="158"/>
      <c r="K19" s="158"/>
      <c r="L19" s="158"/>
      <c r="M19" s="158"/>
      <c r="N19" s="158"/>
      <c r="O19" s="158"/>
      <c r="P19" s="158"/>
      <c r="Q19" s="158"/>
      <c r="R19" s="158"/>
      <c r="S19" s="158"/>
      <c r="T19" s="158"/>
      <c r="U19" s="159"/>
    </row>
    <row r="20" spans="1:21" ht="15" customHeight="1" x14ac:dyDescent="0.25">
      <c r="A20" s="8"/>
      <c r="B20" s="24"/>
      <c r="C20" s="155"/>
      <c r="D20" s="155"/>
      <c r="E20" s="155"/>
      <c r="F20" s="158"/>
      <c r="G20" s="158"/>
      <c r="H20" s="158"/>
      <c r="I20" s="158"/>
      <c r="J20" s="158"/>
      <c r="K20" s="158"/>
      <c r="L20" s="158"/>
      <c r="M20" s="158"/>
      <c r="N20" s="158"/>
      <c r="O20" s="158"/>
      <c r="P20" s="158"/>
      <c r="Q20" s="158"/>
      <c r="R20" s="158"/>
      <c r="S20" s="158"/>
      <c r="T20" s="158"/>
      <c r="U20" s="159"/>
    </row>
    <row r="21" spans="1:21" ht="15" customHeight="1" x14ac:dyDescent="0.25">
      <c r="A21" s="18" t="s">
        <v>28</v>
      </c>
      <c r="B21" s="19">
        <f>B14+B19</f>
        <v>0</v>
      </c>
      <c r="C21" s="155"/>
      <c r="D21" s="155"/>
      <c r="E21" s="155"/>
      <c r="F21" s="158"/>
      <c r="G21" s="158"/>
      <c r="H21" s="158"/>
      <c r="I21" s="158"/>
      <c r="J21" s="158"/>
      <c r="K21" s="158"/>
      <c r="L21" s="158"/>
      <c r="M21" s="158"/>
      <c r="N21" s="158"/>
      <c r="O21" s="158"/>
      <c r="P21" s="158"/>
      <c r="Q21" s="158"/>
      <c r="R21" s="158"/>
      <c r="S21" s="158"/>
      <c r="T21" s="158"/>
      <c r="U21" s="159"/>
    </row>
    <row r="22" spans="1:21" ht="15" customHeight="1" x14ac:dyDescent="0.25">
      <c r="A22" s="8"/>
      <c r="B22" s="25"/>
      <c r="C22" s="155"/>
      <c r="D22" s="155"/>
      <c r="E22" s="155"/>
      <c r="F22" s="158"/>
      <c r="G22" s="158"/>
      <c r="H22" s="158"/>
      <c r="I22" s="158"/>
      <c r="J22" s="158"/>
      <c r="K22" s="158"/>
      <c r="L22" s="158"/>
      <c r="M22" s="158"/>
      <c r="N22" s="158"/>
      <c r="O22" s="158"/>
      <c r="P22" s="158"/>
      <c r="Q22" s="158"/>
      <c r="R22" s="158"/>
      <c r="S22" s="158"/>
      <c r="T22" s="158"/>
      <c r="U22" s="159"/>
    </row>
    <row r="23" spans="1:21" ht="17.25" customHeight="1" x14ac:dyDescent="0.25">
      <c r="A23" s="147" t="s">
        <v>29</v>
      </c>
      <c r="B23" s="147"/>
      <c r="C23" s="147"/>
      <c r="D23" s="147"/>
      <c r="E23" s="147"/>
      <c r="F23" s="147"/>
      <c r="G23" s="147"/>
      <c r="H23" s="147"/>
      <c r="I23" s="147"/>
      <c r="J23" s="147"/>
      <c r="K23" s="147"/>
      <c r="L23" s="147"/>
      <c r="M23" s="147"/>
      <c r="N23" s="147"/>
      <c r="O23" s="147"/>
      <c r="P23" s="147"/>
      <c r="Q23" s="147"/>
      <c r="R23" s="147"/>
      <c r="S23" s="147"/>
      <c r="T23" s="147"/>
      <c r="U23" s="147"/>
    </row>
    <row r="24" spans="1:21" ht="15" customHeight="1" x14ac:dyDescent="0.25">
      <c r="A24" s="12" t="s">
        <v>30</v>
      </c>
      <c r="B24" s="26">
        <v>1</v>
      </c>
      <c r="C24" s="26">
        <v>2</v>
      </c>
      <c r="D24" s="26">
        <v>3</v>
      </c>
      <c r="E24" s="26">
        <v>4</v>
      </c>
      <c r="F24" s="26">
        <v>5</v>
      </c>
      <c r="G24" s="26">
        <v>6</v>
      </c>
      <c r="H24" s="26">
        <v>7</v>
      </c>
      <c r="I24" s="26">
        <v>8</v>
      </c>
      <c r="J24" s="26">
        <v>9</v>
      </c>
      <c r="K24" s="26">
        <v>10</v>
      </c>
      <c r="L24" s="26">
        <v>11</v>
      </c>
      <c r="M24" s="26">
        <v>12</v>
      </c>
      <c r="N24" s="26">
        <v>0</v>
      </c>
      <c r="O24" s="26">
        <v>14</v>
      </c>
      <c r="P24" s="26">
        <v>15</v>
      </c>
      <c r="Q24" s="26">
        <v>16</v>
      </c>
      <c r="R24" s="26">
        <v>17</v>
      </c>
      <c r="S24" s="26">
        <v>18</v>
      </c>
      <c r="T24" s="26">
        <v>19</v>
      </c>
      <c r="U24" s="27">
        <v>20</v>
      </c>
    </row>
    <row r="25" spans="1:21" ht="15" customHeight="1" x14ac:dyDescent="0.25">
      <c r="A25" s="28" t="s">
        <v>31</v>
      </c>
      <c r="B25" s="15"/>
      <c r="C25" s="29">
        <v>0</v>
      </c>
      <c r="D25" s="29">
        <v>0</v>
      </c>
      <c r="E25" s="29">
        <v>0</v>
      </c>
      <c r="F25" s="29">
        <v>0</v>
      </c>
      <c r="G25" s="29">
        <v>0</v>
      </c>
      <c r="H25" s="29">
        <v>0</v>
      </c>
      <c r="I25" s="29">
        <v>0</v>
      </c>
      <c r="J25" s="29">
        <v>0</v>
      </c>
      <c r="K25" s="29">
        <v>0</v>
      </c>
      <c r="L25" s="29">
        <v>0</v>
      </c>
      <c r="M25" s="29">
        <v>0</v>
      </c>
      <c r="N25" s="29">
        <v>0</v>
      </c>
      <c r="O25" s="29">
        <v>0</v>
      </c>
      <c r="P25" s="29">
        <v>0</v>
      </c>
      <c r="Q25" s="29">
        <v>0</v>
      </c>
      <c r="R25" s="29">
        <v>0</v>
      </c>
      <c r="S25" s="29">
        <v>0</v>
      </c>
      <c r="T25" s="29">
        <v>0</v>
      </c>
      <c r="U25" s="30">
        <v>0</v>
      </c>
    </row>
    <row r="26" spans="1:21" ht="15" customHeight="1" x14ac:dyDescent="0.25">
      <c r="A26" s="8" t="s">
        <v>32</v>
      </c>
      <c r="B26" s="31"/>
      <c r="C26" s="31"/>
      <c r="D26" s="31"/>
      <c r="E26" s="31"/>
      <c r="F26" s="31"/>
      <c r="G26" s="31"/>
      <c r="H26" s="31"/>
      <c r="I26" s="31"/>
      <c r="J26" s="31"/>
      <c r="K26" s="31"/>
      <c r="L26" s="31"/>
      <c r="M26" s="31"/>
      <c r="N26" s="31"/>
      <c r="O26" s="31"/>
      <c r="P26" s="31"/>
      <c r="Q26" s="31"/>
      <c r="R26" s="31"/>
      <c r="S26" s="31"/>
      <c r="T26" s="31"/>
      <c r="U26" s="32"/>
    </row>
    <row r="27" spans="1:21" ht="15" customHeight="1" x14ac:dyDescent="0.25">
      <c r="A27" s="8" t="s">
        <v>22</v>
      </c>
      <c r="B27" s="31"/>
      <c r="C27" s="31"/>
      <c r="D27" s="31"/>
      <c r="E27" s="31"/>
      <c r="F27" s="31"/>
      <c r="G27" s="31"/>
      <c r="H27" s="31"/>
      <c r="I27" s="31"/>
      <c r="J27" s="31"/>
      <c r="K27" s="31"/>
      <c r="L27" s="31"/>
      <c r="M27" s="31"/>
      <c r="N27" s="31"/>
      <c r="O27" s="31"/>
      <c r="P27" s="31"/>
      <c r="Q27" s="31"/>
      <c r="R27" s="31"/>
      <c r="S27" s="31"/>
      <c r="T27" s="31"/>
      <c r="U27" s="32"/>
    </row>
    <row r="28" spans="1:21" ht="15" customHeight="1" x14ac:dyDescent="0.25">
      <c r="A28" s="8" t="s">
        <v>33</v>
      </c>
      <c r="B28" s="33" t="str">
        <f>IF(B25&lt;&gt;0,VLOOKUP(B25,FormEvents!$A2:$F446,6,FALSE()),"")</f>
        <v/>
      </c>
      <c r="C28" s="33"/>
      <c r="D28" s="33" t="str">
        <f>IF(D25&lt;&gt;0,VLOOKUP(D25,FormEvents!$A2:$F446,6,FALSE()),"")</f>
        <v/>
      </c>
      <c r="E28" s="33" t="str">
        <f>IF(E25&lt;&gt;0,VLOOKUP(E25,FormEvents!$A2:$F446,6,FALSE()),"")</f>
        <v/>
      </c>
      <c r="F28" s="33" t="str">
        <f>IF(F25&lt;&gt;0,VLOOKUP(F25,FormEvents!$A2:$F446,6,FALSE()),"")</f>
        <v/>
      </c>
      <c r="G28" s="33" t="str">
        <f>IF(G25&lt;&gt;0,VLOOKUP(G25,FormEvents!$A2:$F446,6,FALSE()),"")</f>
        <v/>
      </c>
      <c r="H28" s="33" t="str">
        <f>IF(H25&lt;&gt;0,VLOOKUP(H25,FormEvents!$A2:$F446,6,FALSE()),"")</f>
        <v/>
      </c>
      <c r="I28" s="33" t="str">
        <f>IF(I25&lt;&gt;0,VLOOKUP(I25,FormEvents!$A2:$F446,6,FALSE()),"")</f>
        <v/>
      </c>
      <c r="J28" s="33" t="str">
        <f>IF(J25&lt;&gt;0,VLOOKUP(J25,FormEvents!$A2:$F446,6,FALSE()),"")</f>
        <v/>
      </c>
      <c r="K28" s="33" t="str">
        <f>IF(K25&lt;&gt;0,VLOOKUP(K25,FormEvents!$A2:$F446,6,FALSE()),"")</f>
        <v/>
      </c>
      <c r="L28" s="33" t="str">
        <f>IF(L25&lt;&gt;0,VLOOKUP(L25,FormEvents!$A2:$F446,6,FALSE()),"")</f>
        <v/>
      </c>
      <c r="M28" s="33" t="str">
        <f>IF(M25&lt;&gt;0,VLOOKUP(M25,FormEvents!$A2:$F446,6,FALSE()),"")</f>
        <v/>
      </c>
      <c r="N28" s="33" t="str">
        <f>IF(N25&lt;&gt;0,VLOOKUP(N25,FormEvents!$A2:$F446,6,FALSE()),"")</f>
        <v/>
      </c>
      <c r="O28" s="33" t="str">
        <f>IF(O25&lt;&gt;0,VLOOKUP(O25,FormEvents!$A2:$F446,6,FALSE()),"")</f>
        <v/>
      </c>
      <c r="P28" s="33" t="str">
        <f>IF(P25&lt;&gt;0,VLOOKUP(P25,FormEvents!$A2:$F446,6,FALSE()),"")</f>
        <v/>
      </c>
      <c r="Q28" s="33" t="str">
        <f>IF(Q25&lt;&gt;0,VLOOKUP(Q25,FormEvents!$A2:$F446,6,FALSE()),"")</f>
        <v/>
      </c>
      <c r="R28" s="33" t="str">
        <f>IF(R25&lt;&gt;0,VLOOKUP(R25,FormEvents!$A2:$F446,6,FALSE()),"")</f>
        <v/>
      </c>
      <c r="S28" s="33" t="str">
        <f>IF(S25&lt;&gt;0,VLOOKUP(S25,FormEvents!$A2:$F446,6,FALSE()),"")</f>
        <v/>
      </c>
      <c r="T28" s="33" t="str">
        <f>IF(T25&lt;&gt;0,VLOOKUP(T25,FormEvents!$A2:$F446,6,FALSE()),"")</f>
        <v/>
      </c>
      <c r="U28" s="33" t="str">
        <f>IF(U25&lt;&gt;0,VLOOKUP(U25,FormEvents!$A2:$F446,6,FALSE()),"")</f>
        <v/>
      </c>
    </row>
    <row r="29" spans="1:21" ht="15" customHeight="1" x14ac:dyDescent="0.25">
      <c r="A29" s="8" t="s">
        <v>19</v>
      </c>
      <c r="B29" s="35" t="str">
        <f>IF(B25&lt;&gt;0,VLOOKUP(B25,FormEvents!$A2:$F446,4,FALSE()),"")</f>
        <v/>
      </c>
      <c r="C29" s="35" t="str">
        <f>IF(C25&lt;&gt;0,VLOOKUP(C25,FormEvents!$A2:$F446,4,FALSE()),"")</f>
        <v/>
      </c>
      <c r="D29" s="35" t="str">
        <f>IF(D25&lt;&gt;0,VLOOKUP(D25,FormEvents!$A2:$F446,4,FALSE()),"")</f>
        <v/>
      </c>
      <c r="E29" s="35" t="str">
        <f>IF(E25&lt;&gt;0,VLOOKUP(E25,FormEvents!$A2:$F446,4,FALSE()),"")</f>
        <v/>
      </c>
      <c r="F29" s="35" t="str">
        <f>IF(F25&lt;&gt;0,VLOOKUP(F25,FormEvents!$A2:$F446,4,FALSE()),"")</f>
        <v/>
      </c>
      <c r="G29" s="35" t="str">
        <f>IF(G25&lt;&gt;0,VLOOKUP(G25,FormEvents!$A2:$F446,4,FALSE()),"")</f>
        <v/>
      </c>
      <c r="H29" s="35" t="str">
        <f>IF(H25&lt;&gt;0,VLOOKUP(H25,FormEvents!$A2:$F446,4,FALSE()),"")</f>
        <v/>
      </c>
      <c r="I29" s="35" t="str">
        <f>IF(I25&lt;&gt;0,VLOOKUP(I25,FormEvents!$A2:$F446,4,FALSE()),"")</f>
        <v/>
      </c>
      <c r="J29" s="35" t="str">
        <f>IF(J25&lt;&gt;0,VLOOKUP(J25,FormEvents!$A2:$F446,4,FALSE()),"")</f>
        <v/>
      </c>
      <c r="K29" s="35" t="str">
        <f>IF(K25&lt;&gt;0,VLOOKUP(K25,FormEvents!$A2:$F446,4,FALSE()),"")</f>
        <v/>
      </c>
      <c r="L29" s="35" t="str">
        <f>IF(L25&lt;&gt;0,VLOOKUP(L25,FormEvents!$A2:$F446,4,FALSE()),"")</f>
        <v/>
      </c>
      <c r="M29" s="35" t="str">
        <f>IF(M25&lt;&gt;0,VLOOKUP(M25,FormEvents!$A2:$F446,4,FALSE()),"")</f>
        <v/>
      </c>
      <c r="N29" s="35" t="str">
        <f>IF(N25&lt;&gt;0,VLOOKUP(N25,FormEvents!$A2:$F446,4,FALSE()),"")</f>
        <v/>
      </c>
      <c r="O29" s="35" t="str">
        <f>IF(O25&lt;&gt;0,VLOOKUP(O25,FormEvents!$A2:$F446,4,FALSE()),"")</f>
        <v/>
      </c>
      <c r="P29" s="35" t="str">
        <f>IF(P25&lt;&gt;0,VLOOKUP(P25,FormEvents!$A2:$F446,4,FALSE()),"")</f>
        <v/>
      </c>
      <c r="Q29" s="35" t="str">
        <f>IF(Q25&lt;&gt;0,VLOOKUP(Q25,FormEvents!$A2:$F446,4,FALSE()),"")</f>
        <v/>
      </c>
      <c r="R29" s="35" t="str">
        <f>IF(R25&lt;&gt;0,VLOOKUP(R25,FormEvents!$A2:$F446,4,FALSE()),"")</f>
        <v/>
      </c>
      <c r="S29" s="35" t="str">
        <f>IF(S25&lt;&gt;0,VLOOKUP(S25,FormEvents!$A2:$F446,4,FALSE()),"")</f>
        <v/>
      </c>
      <c r="T29" s="35" t="str">
        <f>IF(T25&lt;&gt;0,VLOOKUP(T25,FormEvents!$A2:$F446,4,FALSE()),"")</f>
        <v/>
      </c>
      <c r="U29" s="35" t="str">
        <f>IF(U25&lt;&gt;0,VLOOKUP(U25,FormEvents!$A2:$F446,4,FALSE()),"")</f>
        <v/>
      </c>
    </row>
    <row r="30" spans="1:21" ht="15" customHeight="1" x14ac:dyDescent="0.25">
      <c r="A30" s="8" t="s">
        <v>34</v>
      </c>
      <c r="B30" s="33" t="str">
        <f t="shared" ref="B30:U30" si="1">IF(B25&lt;&gt;0,IF(RIGHT(B29,1)="x","Scull","Sweep"),"")</f>
        <v/>
      </c>
      <c r="C30" s="33" t="str">
        <f t="shared" si="1"/>
        <v/>
      </c>
      <c r="D30" s="33" t="str">
        <f t="shared" si="1"/>
        <v/>
      </c>
      <c r="E30" s="33" t="str">
        <f t="shared" si="1"/>
        <v/>
      </c>
      <c r="F30" s="33" t="str">
        <f t="shared" si="1"/>
        <v/>
      </c>
      <c r="G30" s="33" t="str">
        <f t="shared" si="1"/>
        <v/>
      </c>
      <c r="H30" s="33" t="str">
        <f t="shared" si="1"/>
        <v/>
      </c>
      <c r="I30" s="33" t="str">
        <f t="shared" si="1"/>
        <v/>
      </c>
      <c r="J30" s="33" t="str">
        <f t="shared" si="1"/>
        <v/>
      </c>
      <c r="K30" s="33" t="str">
        <f t="shared" si="1"/>
        <v/>
      </c>
      <c r="L30" s="33" t="str">
        <f t="shared" si="1"/>
        <v/>
      </c>
      <c r="M30" s="33" t="str">
        <f t="shared" si="1"/>
        <v/>
      </c>
      <c r="N30" s="33" t="str">
        <f t="shared" si="1"/>
        <v/>
      </c>
      <c r="O30" s="33" t="str">
        <f t="shared" si="1"/>
        <v/>
      </c>
      <c r="P30" s="33" t="str">
        <f t="shared" si="1"/>
        <v/>
      </c>
      <c r="Q30" s="33" t="str">
        <f t="shared" si="1"/>
        <v/>
      </c>
      <c r="R30" s="33" t="str">
        <f t="shared" si="1"/>
        <v/>
      </c>
      <c r="S30" s="33" t="str">
        <f t="shared" si="1"/>
        <v/>
      </c>
      <c r="T30" s="33" t="str">
        <f t="shared" si="1"/>
        <v/>
      </c>
      <c r="U30" s="34" t="str">
        <f t="shared" si="1"/>
        <v/>
      </c>
    </row>
    <row r="31" spans="1:21" ht="15" customHeight="1" x14ac:dyDescent="0.25">
      <c r="A31" s="8" t="s">
        <v>35</v>
      </c>
      <c r="B31" s="36" t="str">
        <f>IF(B25&lt;&gt;0,VLOOKUP(B29,FormData!$E2:$F7,2),"")</f>
        <v/>
      </c>
      <c r="C31" s="36" t="str">
        <f>IF(C25&lt;&gt;0,VLOOKUP(C29,FormData!$E2:$F7,2),"")</f>
        <v/>
      </c>
      <c r="D31" s="36" t="str">
        <f>IF(D25&lt;&gt;0,VLOOKUP(D29,FormData!$E2:$F7,2),"")</f>
        <v/>
      </c>
      <c r="E31" s="36" t="str">
        <f>IF(E25&lt;&gt;0,VLOOKUP(E29,FormData!$E2:$F7,2),"")</f>
        <v/>
      </c>
      <c r="F31" s="36" t="str">
        <f>IF(F25&lt;&gt;0,VLOOKUP(F29,FormData!$E2:$F7,2),"")</f>
        <v/>
      </c>
      <c r="G31" s="36" t="str">
        <f>IF(G25&lt;&gt;0,VLOOKUP(G29,FormData!$E2:$F7,2),"")</f>
        <v/>
      </c>
      <c r="H31" s="36" t="str">
        <f>IF(H25&lt;&gt;0,VLOOKUP(H29,FormData!$E2:$F7,2),"")</f>
        <v/>
      </c>
      <c r="I31" s="36" t="str">
        <f>IF(I25&lt;&gt;0,VLOOKUP(I29,FormData!$E2:$F7,2),"")</f>
        <v/>
      </c>
      <c r="J31" s="36" t="str">
        <f>IF(J25&lt;&gt;0,VLOOKUP(J29,FormData!$E2:$F7,2),"")</f>
        <v/>
      </c>
      <c r="K31" s="36" t="str">
        <f>IF(K25&lt;&gt;0,VLOOKUP(K29,FormData!$E2:$F7,2),"")</f>
        <v/>
      </c>
      <c r="L31" s="36" t="str">
        <f>IF(L25&lt;&gt;0,VLOOKUP(L29,FormData!$E2:$F7,2),"")</f>
        <v/>
      </c>
      <c r="M31" s="36" t="str">
        <f>IF(M25&lt;&gt;0,VLOOKUP(M29,FormData!$E2:$F7,2),"")</f>
        <v/>
      </c>
      <c r="N31" s="36" t="str">
        <f>IF(N25&lt;&gt;0,VLOOKUP(N29,FormData!$E2:$F7,2),"")</f>
        <v/>
      </c>
      <c r="O31" s="36" t="str">
        <f>IF(O25&lt;&gt;0,VLOOKUP(O29,FormData!$E2:$F7,2),"")</f>
        <v/>
      </c>
      <c r="P31" s="36" t="str">
        <f>IF(P25&lt;&gt;0,VLOOKUP(P29,FormData!$E2:$F7,2),"")</f>
        <v/>
      </c>
      <c r="Q31" s="36" t="str">
        <f>IF(Q25&lt;&gt;0,VLOOKUP(Q29,FormData!$E2:$F7,2),"")</f>
        <v/>
      </c>
      <c r="R31" s="36" t="str">
        <f>IF(R25&lt;&gt;0,VLOOKUP(R29,FormData!$E2:$F7,2),"")</f>
        <v/>
      </c>
      <c r="S31" s="36" t="str">
        <f>IF(S25&lt;&gt;0,VLOOKUP(S29,FormData!$E2:$F7,2),"")</f>
        <v/>
      </c>
      <c r="T31" s="36" t="str">
        <f>IF(T25&lt;&gt;0,VLOOKUP(T29,FormData!$E2:$F7,2),"")</f>
        <v/>
      </c>
      <c r="U31" s="37" t="str">
        <f>IF(U25&lt;&gt;0,VLOOKUP(U29,FormData!$E2:$F7,2),"")</f>
        <v/>
      </c>
    </row>
    <row r="32" spans="1:21" ht="15" customHeight="1" x14ac:dyDescent="0.25">
      <c r="A32" s="8" t="s">
        <v>36</v>
      </c>
      <c r="B32" s="38" t="s">
        <v>269</v>
      </c>
      <c r="C32" s="38" t="s">
        <v>37</v>
      </c>
      <c r="D32" s="38" t="s">
        <v>37</v>
      </c>
      <c r="E32" s="38" t="s">
        <v>37</v>
      </c>
      <c r="F32" s="38" t="s">
        <v>37</v>
      </c>
      <c r="G32" s="38" t="s">
        <v>37</v>
      </c>
      <c r="H32" s="38" t="s">
        <v>37</v>
      </c>
      <c r="I32" s="38" t="s">
        <v>37</v>
      </c>
      <c r="J32" s="38" t="s">
        <v>37</v>
      </c>
      <c r="K32" s="38" t="s">
        <v>37</v>
      </c>
      <c r="L32" s="38" t="s">
        <v>37</v>
      </c>
      <c r="M32" s="38" t="s">
        <v>37</v>
      </c>
      <c r="N32" s="38" t="s">
        <v>37</v>
      </c>
      <c r="O32" s="38" t="s">
        <v>37</v>
      </c>
      <c r="P32" s="38" t="s">
        <v>37</v>
      </c>
      <c r="Q32" s="38" t="s">
        <v>37</v>
      </c>
      <c r="R32" s="38" t="s">
        <v>37</v>
      </c>
      <c r="S32" s="38" t="s">
        <v>37</v>
      </c>
      <c r="T32" s="38" t="s">
        <v>37</v>
      </c>
      <c r="U32" s="38" t="s">
        <v>37</v>
      </c>
    </row>
    <row r="33" spans="1:21" ht="15" customHeight="1" x14ac:dyDescent="0.25">
      <c r="A33" s="8" t="s">
        <v>38</v>
      </c>
      <c r="B33" s="31" t="s">
        <v>269</v>
      </c>
      <c r="C33" s="31" t="s">
        <v>37</v>
      </c>
      <c r="D33" s="31" t="s">
        <v>37</v>
      </c>
      <c r="E33" s="31" t="s">
        <v>37</v>
      </c>
      <c r="F33" s="31" t="s">
        <v>37</v>
      </c>
      <c r="G33" s="31" t="s">
        <v>37</v>
      </c>
      <c r="H33" s="31" t="s">
        <v>37</v>
      </c>
      <c r="I33" s="31" t="s">
        <v>37</v>
      </c>
      <c r="J33" s="31" t="s">
        <v>37</v>
      </c>
      <c r="K33" s="31" t="s">
        <v>37</v>
      </c>
      <c r="L33" s="31" t="s">
        <v>37</v>
      </c>
      <c r="M33" s="31" t="s">
        <v>37</v>
      </c>
      <c r="N33" s="31" t="s">
        <v>37</v>
      </c>
      <c r="O33" s="31" t="s">
        <v>37</v>
      </c>
      <c r="P33" s="31" t="s">
        <v>37</v>
      </c>
      <c r="Q33" s="31" t="s">
        <v>37</v>
      </c>
      <c r="R33" s="31" t="s">
        <v>37</v>
      </c>
      <c r="S33" s="31" t="s">
        <v>37</v>
      </c>
      <c r="T33" s="31" t="s">
        <v>37</v>
      </c>
      <c r="U33" s="31" t="s">
        <v>37</v>
      </c>
    </row>
    <row r="34" spans="1:21" ht="15" customHeight="1" x14ac:dyDescent="0.25">
      <c r="A34" s="8" t="s">
        <v>39</v>
      </c>
      <c r="B34" s="36">
        <f>IF(B25&lt;&gt;0,FormData!B22*B31,0)</f>
        <v>0</v>
      </c>
      <c r="C34" s="36">
        <f>IF(C25&lt;&gt;0,FormData!C22*C31,0)</f>
        <v>0</v>
      </c>
      <c r="D34" s="36">
        <f>IF(D25&lt;&gt;0,FormData!D22*D31,0)</f>
        <v>0</v>
      </c>
      <c r="E34" s="36">
        <f>IF(E25&lt;&gt;0,FormData!E22*E31,0)</f>
        <v>0</v>
      </c>
      <c r="F34" s="36">
        <f>IF(F25&lt;&gt;0,FormData!F22*F31,0)</f>
        <v>0</v>
      </c>
      <c r="G34" s="36">
        <f>IF(G25&lt;&gt;0,FormData!G22*G31,0)</f>
        <v>0</v>
      </c>
      <c r="H34" s="36">
        <f>IF(H25&lt;&gt;0,FormData!H22*H31,0)</f>
        <v>0</v>
      </c>
      <c r="I34" s="36">
        <f>IF(I25&lt;&gt;0,FormData!I22*I31,0)</f>
        <v>0</v>
      </c>
      <c r="J34" s="36">
        <f>IF(J25&lt;&gt;0,FormData!J22*J31,0)</f>
        <v>0</v>
      </c>
      <c r="K34" s="36">
        <f>IF(K25&lt;&gt;0,FormData!K22*K31,0)</f>
        <v>0</v>
      </c>
      <c r="L34" s="36">
        <f>IF(L25&lt;&gt;0,FormData!L22*L31,0)</f>
        <v>0</v>
      </c>
      <c r="M34" s="36">
        <f>IF(M25&lt;&gt;0,FormData!M22*M31,0)</f>
        <v>0</v>
      </c>
      <c r="N34" s="36">
        <f>IF(N25&lt;&gt;0,FormData!N22*N31,0)</f>
        <v>0</v>
      </c>
      <c r="O34" s="36">
        <f>IF(O25&lt;&gt;0,FormData!O22*O31,0)</f>
        <v>0</v>
      </c>
      <c r="P34" s="36">
        <f>IF(P25&lt;&gt;0,FormData!P22*P31,0)</f>
        <v>0</v>
      </c>
      <c r="Q34" s="36">
        <f>IF(Q25&lt;&gt;0,FormData!Q22*Q31,0)</f>
        <v>0</v>
      </c>
      <c r="R34" s="36">
        <f>IF(R25&lt;&gt;0,FormData!R22*R31,0)</f>
        <v>0</v>
      </c>
      <c r="S34" s="36">
        <f>IF(S25&lt;&gt;0,FormData!S22*S31,0)</f>
        <v>0</v>
      </c>
      <c r="T34" s="36">
        <f>IF(T25&lt;&gt;0,FormData!T22*T31,0)</f>
        <v>0</v>
      </c>
      <c r="U34" s="37">
        <f>IF(U25&lt;&gt;0,FormData!U22*U31,0)</f>
        <v>0</v>
      </c>
    </row>
    <row r="35" spans="1:21" ht="15" customHeight="1" x14ac:dyDescent="0.25">
      <c r="A35" s="8" t="s">
        <v>40</v>
      </c>
      <c r="B35" s="36">
        <f>IF(B25&lt;&gt;0,B31+B34,0)</f>
        <v>0</v>
      </c>
      <c r="C35" s="36">
        <f>IF(C25&lt;&gt;0,C31+C34,0)</f>
        <v>0</v>
      </c>
      <c r="D35" s="36">
        <f>IF(D25&lt;&gt;0,D31+D34,0)</f>
        <v>0</v>
      </c>
      <c r="E35" s="36">
        <f>IF(E25&lt;&gt;0,E31+E34,0)</f>
        <v>0</v>
      </c>
      <c r="F35" s="36">
        <f>IF(F25&lt;&gt;0,F31+F34,0)</f>
        <v>0</v>
      </c>
      <c r="G35" s="36">
        <v>0</v>
      </c>
      <c r="H35" s="36">
        <f t="shared" ref="H35:U35" si="2">IF(H25&lt;&gt;0,H31+H34,0)</f>
        <v>0</v>
      </c>
      <c r="I35" s="36">
        <f t="shared" si="2"/>
        <v>0</v>
      </c>
      <c r="J35" s="36">
        <f t="shared" si="2"/>
        <v>0</v>
      </c>
      <c r="K35" s="36">
        <f t="shared" si="2"/>
        <v>0</v>
      </c>
      <c r="L35" s="36">
        <f t="shared" si="2"/>
        <v>0</v>
      </c>
      <c r="M35" s="36">
        <f t="shared" si="2"/>
        <v>0</v>
      </c>
      <c r="N35" s="36">
        <f t="shared" si="2"/>
        <v>0</v>
      </c>
      <c r="O35" s="36">
        <f t="shared" si="2"/>
        <v>0</v>
      </c>
      <c r="P35" s="36">
        <f t="shared" si="2"/>
        <v>0</v>
      </c>
      <c r="Q35" s="36">
        <f t="shared" si="2"/>
        <v>0</v>
      </c>
      <c r="R35" s="36">
        <f t="shared" si="2"/>
        <v>0</v>
      </c>
      <c r="S35" s="36">
        <f t="shared" si="2"/>
        <v>0</v>
      </c>
      <c r="T35" s="36">
        <f t="shared" si="2"/>
        <v>0</v>
      </c>
      <c r="U35" s="37">
        <f t="shared" si="2"/>
        <v>0</v>
      </c>
    </row>
    <row r="36" spans="1:21" ht="15" customHeight="1" x14ac:dyDescent="0.25">
      <c r="A36" s="8" t="s">
        <v>41</v>
      </c>
      <c r="B36" s="31" t="s">
        <v>284</v>
      </c>
      <c r="C36" s="31" t="s">
        <v>284</v>
      </c>
      <c r="D36" s="31" t="s">
        <v>284</v>
      </c>
      <c r="E36" s="31" t="s">
        <v>284</v>
      </c>
      <c r="F36" s="31" t="s">
        <v>284</v>
      </c>
      <c r="G36" s="31" t="s">
        <v>284</v>
      </c>
      <c r="H36" s="31" t="s">
        <v>284</v>
      </c>
      <c r="I36" s="31" t="s">
        <v>284</v>
      </c>
      <c r="J36" s="31" t="s">
        <v>284</v>
      </c>
      <c r="K36" s="31" t="s">
        <v>284</v>
      </c>
      <c r="L36" s="31" t="s">
        <v>284</v>
      </c>
      <c r="M36" s="31" t="s">
        <v>284</v>
      </c>
      <c r="N36" s="31" t="s">
        <v>284</v>
      </c>
      <c r="O36" s="31" t="s">
        <v>284</v>
      </c>
      <c r="P36" s="31" t="s">
        <v>284</v>
      </c>
      <c r="Q36" s="31" t="s">
        <v>284</v>
      </c>
      <c r="R36" s="31" t="s">
        <v>284</v>
      </c>
      <c r="S36" s="31" t="s">
        <v>284</v>
      </c>
      <c r="T36" s="31" t="s">
        <v>284</v>
      </c>
      <c r="U36" s="31" t="s">
        <v>284</v>
      </c>
    </row>
    <row r="37" spans="1:21" ht="15" customHeight="1" x14ac:dyDescent="0.25">
      <c r="A37" s="8" t="s">
        <v>42</v>
      </c>
      <c r="B37" s="17">
        <f>IF(B36="Yes",FormData!B27,0)</f>
        <v>0</v>
      </c>
      <c r="C37" s="17">
        <v>0</v>
      </c>
      <c r="D37" s="17">
        <f>IF(D36="Yes",FormData!D27,0)</f>
        <v>0</v>
      </c>
      <c r="E37" s="17">
        <f>IF(E36="Yes",FormData!E27,0)</f>
        <v>0</v>
      </c>
      <c r="F37" s="17">
        <f>IF(F36="Yes",FormData!F27,0)</f>
        <v>0</v>
      </c>
      <c r="G37" s="17">
        <f>IF(G36="Yes",FormData!G27,0)</f>
        <v>0</v>
      </c>
      <c r="H37" s="17">
        <f>IF(H36="Yes",FormData!H27,0)</f>
        <v>0</v>
      </c>
      <c r="I37" s="17">
        <f>IF(I36="Yes",FormData!I27,0)</f>
        <v>0</v>
      </c>
      <c r="J37" s="17">
        <f>IF(J36="Yes",FormData!J27,0)</f>
        <v>0</v>
      </c>
      <c r="K37" s="17">
        <f>IF(K36="Yes",FormData!K27,0)</f>
        <v>0</v>
      </c>
      <c r="L37" s="17">
        <f>IF(L36="Yes",FormData!L27,0)</f>
        <v>0</v>
      </c>
      <c r="M37" s="17">
        <f>IF(M36="Yes",FormData!M27,0)</f>
        <v>0</v>
      </c>
      <c r="N37" s="17">
        <f>IF(N36="Yes",FormData!N27,0)</f>
        <v>0</v>
      </c>
      <c r="O37" s="17">
        <f>IF(O36="Yes",FormData!O27,0)</f>
        <v>0</v>
      </c>
      <c r="P37" s="17">
        <f>IF(P36="Yes",FormData!P27,0)</f>
        <v>0</v>
      </c>
      <c r="Q37" s="17">
        <f>IF(Q36="Yes",FormData!Q27,0)</f>
        <v>0</v>
      </c>
      <c r="R37" s="17">
        <f>IF(R36="Yes",FormData!R27,0)</f>
        <v>0</v>
      </c>
      <c r="S37" s="17">
        <f>IF(S36="Yes",FormData!S27,0)</f>
        <v>0</v>
      </c>
      <c r="T37" s="17">
        <f>IF(T36="Yes",FormData!T27,0)</f>
        <v>0</v>
      </c>
      <c r="U37" s="39">
        <f>IF(U36="Yes",FormData!U27,0)</f>
        <v>0</v>
      </c>
    </row>
    <row r="38" spans="1:21" ht="15" customHeight="1" x14ac:dyDescent="0.25">
      <c r="A38" s="8" t="s">
        <v>43</v>
      </c>
      <c r="B38" s="17">
        <f>IF(B25&lt;&gt;0,B31+B34+B37,0)</f>
        <v>0</v>
      </c>
      <c r="C38" s="17">
        <f t="shared" ref="C38:U38" si="3">IF(C25&lt;&gt;0,C31+C34+C37,0)</f>
        <v>0</v>
      </c>
      <c r="D38" s="17">
        <f t="shared" si="3"/>
        <v>0</v>
      </c>
      <c r="E38" s="17">
        <f t="shared" si="3"/>
        <v>0</v>
      </c>
      <c r="F38" s="17">
        <f t="shared" si="3"/>
        <v>0</v>
      </c>
      <c r="G38" s="17">
        <f t="shared" si="3"/>
        <v>0</v>
      </c>
      <c r="H38" s="17">
        <f t="shared" si="3"/>
        <v>0</v>
      </c>
      <c r="I38" s="17">
        <f t="shared" si="3"/>
        <v>0</v>
      </c>
      <c r="J38" s="17">
        <f t="shared" si="3"/>
        <v>0</v>
      </c>
      <c r="K38" s="17">
        <f t="shared" si="3"/>
        <v>0</v>
      </c>
      <c r="L38" s="17">
        <f t="shared" si="3"/>
        <v>0</v>
      </c>
      <c r="M38" s="17">
        <f t="shared" si="3"/>
        <v>0</v>
      </c>
      <c r="N38" s="17">
        <f t="shared" si="3"/>
        <v>0</v>
      </c>
      <c r="O38" s="17">
        <f t="shared" si="3"/>
        <v>0</v>
      </c>
      <c r="P38" s="17">
        <f t="shared" si="3"/>
        <v>0</v>
      </c>
      <c r="Q38" s="17">
        <f t="shared" si="3"/>
        <v>0</v>
      </c>
      <c r="R38" s="17">
        <f t="shared" si="3"/>
        <v>0</v>
      </c>
      <c r="S38" s="17">
        <f t="shared" si="3"/>
        <v>0</v>
      </c>
      <c r="T38" s="17">
        <f t="shared" si="3"/>
        <v>0</v>
      </c>
      <c r="U38" s="40">
        <f t="shared" si="3"/>
        <v>0</v>
      </c>
    </row>
    <row r="39" spans="1:21" ht="15" customHeight="1" x14ac:dyDescent="0.25">
      <c r="A39" s="18" t="s">
        <v>44</v>
      </c>
      <c r="B39" s="41">
        <f>SUM(B35:U35)</f>
        <v>0</v>
      </c>
      <c r="C39" s="148"/>
      <c r="D39" s="148"/>
      <c r="E39" s="148"/>
      <c r="F39" s="148"/>
      <c r="G39" s="148"/>
      <c r="H39" s="148"/>
      <c r="I39" s="148"/>
      <c r="J39" s="148"/>
      <c r="K39" s="148"/>
      <c r="L39" s="148"/>
      <c r="M39" s="148"/>
      <c r="N39" s="148"/>
      <c r="O39" s="148"/>
      <c r="P39" s="148"/>
      <c r="Q39" s="148"/>
      <c r="R39" s="148"/>
      <c r="S39" s="148"/>
      <c r="T39" s="148"/>
      <c r="U39" s="148"/>
    </row>
    <row r="40" spans="1:21" ht="15" customHeight="1" x14ac:dyDescent="0.25">
      <c r="A40" s="28" t="s">
        <v>45</v>
      </c>
      <c r="B40" s="42">
        <f>SUM(B37:U37)</f>
        <v>0</v>
      </c>
      <c r="C40" s="148"/>
      <c r="D40" s="148"/>
      <c r="E40" s="148"/>
      <c r="F40" s="148"/>
      <c r="G40" s="148"/>
      <c r="H40" s="148"/>
      <c r="I40" s="148"/>
      <c r="J40" s="148"/>
      <c r="K40" s="148"/>
      <c r="L40" s="148"/>
      <c r="M40" s="148"/>
      <c r="N40" s="148"/>
      <c r="O40" s="148"/>
      <c r="P40" s="148"/>
      <c r="Q40" s="148"/>
      <c r="R40" s="148"/>
      <c r="S40" s="148"/>
      <c r="T40" s="148"/>
      <c r="U40" s="148"/>
    </row>
    <row r="41" spans="1:21" ht="15" customHeight="1" x14ac:dyDescent="0.25">
      <c r="A41" s="18" t="s">
        <v>46</v>
      </c>
      <c r="B41" s="41">
        <f>B39+B40</f>
        <v>0</v>
      </c>
      <c r="C41" s="148"/>
      <c r="D41" s="148"/>
      <c r="E41" s="148"/>
      <c r="F41" s="148"/>
      <c r="G41" s="148"/>
      <c r="H41" s="148"/>
      <c r="I41" s="148"/>
      <c r="J41" s="148"/>
      <c r="K41" s="148"/>
      <c r="L41" s="148"/>
      <c r="M41" s="148"/>
      <c r="N41" s="148"/>
      <c r="O41" s="148"/>
      <c r="P41" s="148"/>
      <c r="Q41" s="148"/>
      <c r="R41" s="148"/>
      <c r="S41" s="148"/>
      <c r="T41" s="148"/>
      <c r="U41" s="148"/>
    </row>
    <row r="42" spans="1:21" ht="15" customHeight="1" x14ac:dyDescent="0.25">
      <c r="A42" s="8"/>
      <c r="C42" s="148"/>
      <c r="D42" s="148"/>
      <c r="E42" s="148"/>
      <c r="F42" s="148"/>
      <c r="G42" s="148"/>
      <c r="H42" s="148"/>
      <c r="I42" s="148"/>
      <c r="J42" s="148"/>
      <c r="K42" s="148"/>
      <c r="L42" s="148"/>
      <c r="M42" s="148"/>
      <c r="N42" s="148"/>
      <c r="O42" s="148"/>
      <c r="P42" s="148"/>
      <c r="Q42" s="148"/>
      <c r="R42" s="148"/>
      <c r="S42" s="148"/>
      <c r="T42" s="148"/>
      <c r="U42" s="148"/>
    </row>
    <row r="43" spans="1:21" ht="17.25" customHeight="1" x14ac:dyDescent="0.25">
      <c r="A43" s="43" t="s">
        <v>47</v>
      </c>
      <c r="B43" s="1"/>
      <c r="C43" s="148"/>
      <c r="D43" s="148"/>
      <c r="E43" s="148"/>
      <c r="F43" s="148"/>
      <c r="G43" s="148"/>
      <c r="H43" s="148"/>
      <c r="I43" s="148"/>
      <c r="J43" s="148"/>
      <c r="K43" s="148"/>
      <c r="L43" s="148"/>
      <c r="M43" s="148"/>
      <c r="N43" s="148"/>
      <c r="O43" s="148"/>
      <c r="P43" s="148"/>
      <c r="Q43" s="148"/>
      <c r="R43" s="148"/>
      <c r="S43" s="148"/>
      <c r="T43" s="148"/>
      <c r="U43" s="148"/>
    </row>
    <row r="44" spans="1:21" ht="17.25" customHeight="1" x14ac:dyDescent="0.25">
      <c r="A44" s="44" t="s">
        <v>48</v>
      </c>
      <c r="B44" s="45">
        <f>B21 + B41</f>
        <v>0</v>
      </c>
      <c r="C44" s="148"/>
      <c r="D44" s="148"/>
      <c r="E44" s="148"/>
      <c r="F44" s="148"/>
      <c r="G44" s="148"/>
      <c r="H44" s="148"/>
      <c r="I44" s="148"/>
      <c r="J44" s="148"/>
      <c r="K44" s="148"/>
      <c r="L44" s="148"/>
      <c r="M44" s="148"/>
      <c r="N44" s="148"/>
      <c r="O44" s="148"/>
      <c r="P44" s="148"/>
      <c r="Q44" s="148"/>
      <c r="R44" s="148"/>
      <c r="S44" s="148"/>
      <c r="T44" s="148"/>
      <c r="U44" s="148"/>
    </row>
    <row r="46" spans="1:21" ht="15" customHeight="1" x14ac:dyDescent="0.25">
      <c r="N46" s="46" t="str">
        <f>IF(N25&lt;&gt;0,VLOOKUP(N25,FormEvents!$A2:$F339,4,FALSE()),"")</f>
        <v/>
      </c>
    </row>
  </sheetData>
  <sheetProtection algorithmName="SHA-512" hashValue="63SxcvmNuXGhxdbuLQWdi17pk0urzhgV3jkraw1SfRMaIg7adoIBzFbr8YYAFgzf6U+cHPq9788r5iGNWArcOw==" saltValue="RZzF2tv6B+WAQ6g4PqEofQ==" spinCount="100000" sheet="1" formatCells="0" formatColumns="0" formatRows="0" insertColumns="0" insertRows="0" insertHyperlinks="0" deleteColumns="0"/>
  <mergeCells count="8">
    <mergeCell ref="A23:U23"/>
    <mergeCell ref="C39:U44"/>
    <mergeCell ref="C1:E8"/>
    <mergeCell ref="F1:U8"/>
    <mergeCell ref="A9:U9"/>
    <mergeCell ref="C14:E22"/>
    <mergeCell ref="F14:U22"/>
    <mergeCell ref="A16:B16"/>
  </mergeCells>
  <phoneticPr fontId="15" type="noConversion"/>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3D6E5508-C912-4032-8E09-4FC215BF6DB6}">
          <x14:formula1>
            <xm:f>FormData!$G$2:$G$16</xm:f>
          </x14:formula1>
          <xm:sqref>B32:U33</xm:sqref>
        </x14:dataValidation>
        <x14:dataValidation type="list" allowBlank="1" showInputMessage="1" showErrorMessage="1" xr:uid="{C0EE6BC9-BD89-43F3-A9DA-FD2BE04C0D32}">
          <x14:formula1>
            <xm:f>FormData!$B$2:$B$6</xm:f>
          </x14:formula1>
          <xm:sqref>B11:U11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7"/>
  <sheetViews>
    <sheetView zoomScale="90" zoomScaleNormal="90" workbookViewId="0">
      <pane xSplit="2" ySplit="1" topLeftCell="C2" activePane="bottomRight" state="frozen"/>
      <selection pane="topRight" activeCell="C1" sqref="C1"/>
      <selection pane="bottomLeft" activeCell="A2" sqref="A2"/>
      <selection pane="bottomRight" activeCell="E11" sqref="E11"/>
    </sheetView>
  </sheetViews>
  <sheetFormatPr defaultColWidth="11.7109375" defaultRowHeight="12.75" x14ac:dyDescent="0.25"/>
  <cols>
    <col min="1" max="1" width="12.28515625" style="47" customWidth="1"/>
    <col min="2" max="2" width="7.7109375" style="47" customWidth="1"/>
    <col min="3" max="3" width="16.140625" style="47" customWidth="1"/>
    <col min="4" max="4" width="9.7109375" style="47" customWidth="1"/>
    <col min="5" max="5" width="13" style="47" customWidth="1"/>
    <col min="6" max="6" width="19.42578125" style="47" customWidth="1"/>
    <col min="7" max="7" width="5.85546875" style="47" customWidth="1"/>
    <col min="8" max="8" width="14.28515625" style="47" customWidth="1"/>
    <col min="9" max="9" width="13.140625" style="47" customWidth="1"/>
    <col min="10" max="11" width="10.42578125" style="47" customWidth="1"/>
    <col min="12" max="16384" width="11.7109375" style="47"/>
  </cols>
  <sheetData>
    <row r="1" spans="1:11" s="48" customFormat="1" ht="23.25" customHeight="1" x14ac:dyDescent="0.25">
      <c r="A1" s="48" t="s">
        <v>49</v>
      </c>
      <c r="B1" s="48" t="s">
        <v>50</v>
      </c>
      <c r="C1" s="48" t="s">
        <v>51</v>
      </c>
      <c r="D1" s="48" t="s">
        <v>52</v>
      </c>
      <c r="E1" s="48" t="s">
        <v>53</v>
      </c>
      <c r="F1" s="48" t="s">
        <v>54</v>
      </c>
      <c r="G1" s="48" t="s">
        <v>55</v>
      </c>
      <c r="H1" s="48" t="s">
        <v>56</v>
      </c>
      <c r="I1" s="49" t="s">
        <v>57</v>
      </c>
      <c r="J1" s="49" t="s">
        <v>58</v>
      </c>
      <c r="K1" s="49" t="s">
        <v>59</v>
      </c>
    </row>
    <row r="2" spans="1:11" ht="23.25" customHeight="1" x14ac:dyDescent="0.25">
      <c r="A2" s="50" t="s">
        <v>60</v>
      </c>
      <c r="B2" s="48"/>
      <c r="C2" s="48"/>
      <c r="D2" s="48"/>
      <c r="E2" s="48"/>
      <c r="F2" s="48"/>
      <c r="G2" s="48"/>
      <c r="H2" s="48"/>
    </row>
    <row r="3" spans="1:11" s="48" customFormat="1" ht="12.75" customHeight="1" x14ac:dyDescent="0.25">
      <c r="A3" s="47" t="s">
        <v>61</v>
      </c>
      <c r="B3" s="47" t="s">
        <v>62</v>
      </c>
      <c r="C3" s="47" t="s">
        <v>63</v>
      </c>
      <c r="D3" s="47" t="s">
        <v>64</v>
      </c>
      <c r="E3" s="47" t="s">
        <v>65</v>
      </c>
      <c r="F3" s="47" t="s">
        <v>66</v>
      </c>
      <c r="G3" s="47"/>
      <c r="H3" s="47" t="s">
        <v>67</v>
      </c>
    </row>
    <row r="4" spans="1:11" ht="12.75" customHeight="1" x14ac:dyDescent="0.25">
      <c r="A4" s="47" t="s">
        <v>61</v>
      </c>
      <c r="B4" s="47" t="s">
        <v>62</v>
      </c>
      <c r="C4" s="47" t="s">
        <v>63</v>
      </c>
      <c r="D4" s="47" t="s">
        <v>64</v>
      </c>
      <c r="E4" s="47" t="s">
        <v>65</v>
      </c>
      <c r="F4" s="47" t="s">
        <v>66</v>
      </c>
      <c r="H4" s="47" t="s">
        <v>68</v>
      </c>
    </row>
    <row r="5" spans="1:11" ht="12.75" customHeight="1" x14ac:dyDescent="0.25">
      <c r="A5" s="47" t="s">
        <v>61</v>
      </c>
      <c r="B5" s="47" t="s">
        <v>62</v>
      </c>
      <c r="C5" s="47" t="s">
        <v>63</v>
      </c>
      <c r="D5" s="47" t="s">
        <v>64</v>
      </c>
      <c r="E5" s="47" t="s">
        <v>65</v>
      </c>
      <c r="F5" s="47" t="s">
        <v>66</v>
      </c>
      <c r="H5" s="47" t="s">
        <v>69</v>
      </c>
    </row>
    <row r="6" spans="1:11" ht="12.75" customHeight="1" x14ac:dyDescent="0.25">
      <c r="A6" s="47" t="s">
        <v>61</v>
      </c>
      <c r="B6" s="47" t="s">
        <v>62</v>
      </c>
      <c r="C6" s="47" t="s">
        <v>63</v>
      </c>
      <c r="D6" s="47" t="s">
        <v>64</v>
      </c>
      <c r="E6" s="47" t="s">
        <v>65</v>
      </c>
      <c r="F6" s="47" t="s">
        <v>66</v>
      </c>
      <c r="H6" s="47" t="s">
        <v>70</v>
      </c>
    </row>
    <row r="7" spans="1:11" ht="12.75" customHeight="1" x14ac:dyDescent="0.25">
      <c r="A7" s="47" t="s">
        <v>61</v>
      </c>
      <c r="B7" s="47" t="s">
        <v>62</v>
      </c>
      <c r="C7" s="47" t="s">
        <v>63</v>
      </c>
      <c r="D7" s="47" t="s">
        <v>64</v>
      </c>
      <c r="E7" s="47" t="s">
        <v>65</v>
      </c>
      <c r="F7" s="47" t="s">
        <v>66</v>
      </c>
      <c r="H7" s="47" t="s">
        <v>71</v>
      </c>
    </row>
    <row r="8" spans="1:11" ht="12.75" customHeight="1" x14ac:dyDescent="0.25">
      <c r="A8" s="47" t="s">
        <v>61</v>
      </c>
      <c r="B8" s="47" t="s">
        <v>62</v>
      </c>
      <c r="C8" s="47" t="s">
        <v>63</v>
      </c>
      <c r="D8" s="47" t="s">
        <v>64</v>
      </c>
      <c r="E8" s="47" t="s">
        <v>65</v>
      </c>
      <c r="F8" s="47" t="s">
        <v>66</v>
      </c>
      <c r="H8" s="47" t="s">
        <v>72</v>
      </c>
    </row>
    <row r="9" spans="1:11" ht="12.75" customHeight="1" x14ac:dyDescent="0.25">
      <c r="A9" s="47" t="s">
        <v>61</v>
      </c>
      <c r="B9" s="47" t="s">
        <v>62</v>
      </c>
      <c r="C9" s="47" t="s">
        <v>63</v>
      </c>
      <c r="D9" s="47" t="s">
        <v>64</v>
      </c>
      <c r="E9" s="47" t="s">
        <v>65</v>
      </c>
      <c r="F9" s="47" t="s">
        <v>73</v>
      </c>
      <c r="H9" s="47" t="s">
        <v>74</v>
      </c>
    </row>
    <row r="10" spans="1:11" ht="12.75" customHeight="1" x14ac:dyDescent="0.25">
      <c r="A10" s="47" t="s">
        <v>61</v>
      </c>
      <c r="B10" s="47" t="s">
        <v>62</v>
      </c>
      <c r="C10" s="47" t="s">
        <v>63</v>
      </c>
      <c r="D10" s="47" t="s">
        <v>64</v>
      </c>
      <c r="E10" s="47" t="s">
        <v>65</v>
      </c>
      <c r="F10" s="47" t="s">
        <v>73</v>
      </c>
      <c r="H10" s="47" t="s">
        <v>75</v>
      </c>
    </row>
    <row r="11" spans="1:11" ht="12.75" customHeight="1" x14ac:dyDescent="0.25">
      <c r="A11" s="47" t="s">
        <v>61</v>
      </c>
      <c r="B11" s="47" t="s">
        <v>62</v>
      </c>
      <c r="C11" s="47" t="s">
        <v>63</v>
      </c>
      <c r="D11" s="47" t="s">
        <v>64</v>
      </c>
      <c r="E11" s="47" t="s">
        <v>65</v>
      </c>
      <c r="F11" s="47" t="s">
        <v>73</v>
      </c>
      <c r="H11" s="47" t="s">
        <v>76</v>
      </c>
    </row>
    <row r="12" spans="1:11" ht="12.75" customHeight="1" x14ac:dyDescent="0.25">
      <c r="A12" s="47" t="s">
        <v>61</v>
      </c>
      <c r="B12" s="47" t="s">
        <v>62</v>
      </c>
      <c r="C12" s="47" t="s">
        <v>63</v>
      </c>
      <c r="D12" s="47" t="s">
        <v>64</v>
      </c>
      <c r="E12" s="47" t="s">
        <v>65</v>
      </c>
      <c r="F12" s="47" t="s">
        <v>73</v>
      </c>
      <c r="H12" s="47" t="s">
        <v>77</v>
      </c>
    </row>
    <row r="13" spans="1:11" ht="12.75" customHeight="1" x14ac:dyDescent="0.25">
      <c r="A13" s="47" t="s">
        <v>61</v>
      </c>
      <c r="B13" s="47" t="s">
        <v>62</v>
      </c>
      <c r="C13" s="47" t="s">
        <v>63</v>
      </c>
      <c r="D13" s="47" t="s">
        <v>64</v>
      </c>
      <c r="E13" s="47" t="s">
        <v>65</v>
      </c>
      <c r="F13" s="47" t="s">
        <v>73</v>
      </c>
      <c r="H13" s="47" t="s">
        <v>78</v>
      </c>
    </row>
    <row r="14" spans="1:11" ht="12.75" customHeight="1" x14ac:dyDescent="0.25">
      <c r="A14" s="47" t="s">
        <v>61</v>
      </c>
      <c r="B14" s="47" t="s">
        <v>62</v>
      </c>
      <c r="C14" s="47" t="s">
        <v>63</v>
      </c>
      <c r="D14" s="47" t="s">
        <v>64</v>
      </c>
      <c r="E14" s="47" t="s">
        <v>65</v>
      </c>
      <c r="F14" s="47" t="s">
        <v>73</v>
      </c>
      <c r="H14" s="47" t="s">
        <v>79</v>
      </c>
    </row>
    <row r="15" spans="1:11" ht="12.75" customHeight="1" x14ac:dyDescent="0.25">
      <c r="A15" s="47" t="s">
        <v>61</v>
      </c>
      <c r="B15" s="47" t="s">
        <v>62</v>
      </c>
      <c r="C15" s="47" t="s">
        <v>80</v>
      </c>
      <c r="D15" s="47" t="s">
        <v>81</v>
      </c>
      <c r="E15" s="47" t="s">
        <v>65</v>
      </c>
      <c r="F15" s="47" t="s">
        <v>73</v>
      </c>
      <c r="H15" s="47" t="s">
        <v>82</v>
      </c>
    </row>
    <row r="16" spans="1:11" ht="12.75" customHeight="1" x14ac:dyDescent="0.25">
      <c r="A16" s="47" t="s">
        <v>61</v>
      </c>
      <c r="B16" s="47" t="s">
        <v>83</v>
      </c>
      <c r="C16" s="47" t="s">
        <v>63</v>
      </c>
      <c r="D16" s="47" t="s">
        <v>64</v>
      </c>
      <c r="E16" s="47" t="s">
        <v>84</v>
      </c>
      <c r="F16" s="47" t="s">
        <v>85</v>
      </c>
      <c r="H16" s="47" t="s">
        <v>86</v>
      </c>
    </row>
    <row r="17" spans="1:8" ht="12.75" customHeight="1" x14ac:dyDescent="0.25">
      <c r="A17" s="47" t="s">
        <v>87</v>
      </c>
      <c r="B17" s="47" t="s">
        <v>88</v>
      </c>
      <c r="C17" s="47" t="s">
        <v>89</v>
      </c>
      <c r="D17" s="47" t="s">
        <v>90</v>
      </c>
      <c r="E17" s="47" t="s">
        <v>91</v>
      </c>
      <c r="F17" s="47" t="s">
        <v>92</v>
      </c>
      <c r="H17" s="47" t="s">
        <v>93</v>
      </c>
    </row>
    <row r="18" spans="1:8" ht="12.75" customHeight="1" x14ac:dyDescent="0.25">
      <c r="A18" s="47" t="s">
        <v>87</v>
      </c>
      <c r="B18" s="47" t="s">
        <v>88</v>
      </c>
      <c r="C18" s="47" t="s">
        <v>89</v>
      </c>
      <c r="D18" s="47" t="s">
        <v>90</v>
      </c>
      <c r="E18" s="47" t="s">
        <v>91</v>
      </c>
      <c r="F18" s="47" t="s">
        <v>92</v>
      </c>
      <c r="H18" s="47" t="s">
        <v>94</v>
      </c>
    </row>
    <row r="19" spans="1:8" ht="12.75" customHeight="1" x14ac:dyDescent="0.25">
      <c r="A19" s="47" t="s">
        <v>87</v>
      </c>
      <c r="B19" s="47" t="s">
        <v>88</v>
      </c>
      <c r="C19" s="47" t="s">
        <v>89</v>
      </c>
      <c r="D19" s="47" t="s">
        <v>90</v>
      </c>
      <c r="E19" s="47" t="s">
        <v>91</v>
      </c>
      <c r="F19" s="47" t="s">
        <v>92</v>
      </c>
      <c r="H19" s="47" t="s">
        <v>95</v>
      </c>
    </row>
    <row r="20" spans="1:8" ht="12.75" customHeight="1" x14ac:dyDescent="0.25">
      <c r="A20" s="47" t="s">
        <v>87</v>
      </c>
      <c r="B20" s="47" t="s">
        <v>88</v>
      </c>
      <c r="C20" s="47" t="s">
        <v>89</v>
      </c>
      <c r="D20" s="47" t="s">
        <v>90</v>
      </c>
      <c r="E20" s="47" t="s">
        <v>91</v>
      </c>
      <c r="F20" s="47" t="s">
        <v>92</v>
      </c>
      <c r="H20" s="47" t="s">
        <v>96</v>
      </c>
    </row>
    <row r="21" spans="1:8" ht="12.75" customHeight="1" x14ac:dyDescent="0.25">
      <c r="A21" s="47" t="s">
        <v>87</v>
      </c>
      <c r="B21" s="47" t="s">
        <v>97</v>
      </c>
      <c r="C21" s="47" t="s">
        <v>89</v>
      </c>
      <c r="D21" s="47" t="s">
        <v>90</v>
      </c>
      <c r="E21" s="47" t="s">
        <v>98</v>
      </c>
      <c r="F21" s="47" t="s">
        <v>99</v>
      </c>
      <c r="H21" s="47" t="s">
        <v>100</v>
      </c>
    </row>
    <row r="22" spans="1:8" ht="12.75" customHeight="1" x14ac:dyDescent="0.25">
      <c r="A22" s="47" t="s">
        <v>87</v>
      </c>
      <c r="B22" s="47" t="s">
        <v>97</v>
      </c>
      <c r="C22" s="47" t="s">
        <v>89</v>
      </c>
      <c r="D22" s="47" t="s">
        <v>90</v>
      </c>
      <c r="E22" s="47" t="s">
        <v>98</v>
      </c>
      <c r="F22" s="47" t="s">
        <v>99</v>
      </c>
      <c r="H22" s="47" t="s">
        <v>101</v>
      </c>
    </row>
    <row r="23" spans="1:8" ht="12.75" customHeight="1" x14ac:dyDescent="0.25">
      <c r="A23" s="47" t="s">
        <v>87</v>
      </c>
      <c r="B23" s="47" t="s">
        <v>97</v>
      </c>
      <c r="C23" s="47" t="s">
        <v>89</v>
      </c>
      <c r="D23" s="47" t="s">
        <v>90</v>
      </c>
      <c r="E23" s="47" t="s">
        <v>98</v>
      </c>
      <c r="F23" s="47" t="s">
        <v>99</v>
      </c>
      <c r="H23" s="47" t="s">
        <v>102</v>
      </c>
    </row>
    <row r="24" spans="1:8" ht="12.75" customHeight="1" x14ac:dyDescent="0.25">
      <c r="A24" s="47" t="s">
        <v>87</v>
      </c>
      <c r="B24" s="47" t="s">
        <v>97</v>
      </c>
      <c r="C24" s="47" t="s">
        <v>89</v>
      </c>
      <c r="D24" s="47" t="s">
        <v>90</v>
      </c>
      <c r="E24" s="47" t="s">
        <v>98</v>
      </c>
      <c r="F24" s="47" t="s">
        <v>99</v>
      </c>
      <c r="H24" s="47" t="s">
        <v>103</v>
      </c>
    </row>
    <row r="25" spans="1:8" ht="12.75" customHeight="1" x14ac:dyDescent="0.25">
      <c r="A25" s="47" t="s">
        <v>104</v>
      </c>
      <c r="B25" s="47" t="s">
        <v>88</v>
      </c>
      <c r="C25" s="47" t="s">
        <v>105</v>
      </c>
      <c r="D25" s="47" t="s">
        <v>106</v>
      </c>
      <c r="E25" s="47" t="s">
        <v>65</v>
      </c>
      <c r="F25" s="47" t="s">
        <v>107</v>
      </c>
      <c r="G25" s="47" t="s">
        <v>108</v>
      </c>
      <c r="H25" s="47" t="s">
        <v>109</v>
      </c>
    </row>
    <row r="26" spans="1:8" ht="12.75" customHeight="1" x14ac:dyDescent="0.25">
      <c r="A26" s="47" t="s">
        <v>104</v>
      </c>
      <c r="B26" s="47" t="s">
        <v>88</v>
      </c>
      <c r="C26" s="47" t="s">
        <v>105</v>
      </c>
      <c r="D26" s="47" t="s">
        <v>106</v>
      </c>
      <c r="E26" s="47" t="s">
        <v>65</v>
      </c>
      <c r="F26" s="47" t="s">
        <v>107</v>
      </c>
      <c r="G26" s="47" t="s">
        <v>108</v>
      </c>
      <c r="H26" s="47" t="s">
        <v>110</v>
      </c>
    </row>
    <row r="27" spans="1:8" ht="12.75" customHeight="1" x14ac:dyDescent="0.25">
      <c r="A27" s="47" t="s">
        <v>104</v>
      </c>
      <c r="B27" s="47" t="s">
        <v>88</v>
      </c>
      <c r="C27" s="47" t="s">
        <v>105</v>
      </c>
      <c r="D27" s="47" t="s">
        <v>106</v>
      </c>
      <c r="E27" s="47" t="s">
        <v>65</v>
      </c>
      <c r="F27" s="47" t="s">
        <v>107</v>
      </c>
      <c r="G27" s="47" t="s">
        <v>108</v>
      </c>
      <c r="H27" s="47" t="s">
        <v>111</v>
      </c>
    </row>
    <row r="28" spans="1:8" ht="12.75" customHeight="1" x14ac:dyDescent="0.25">
      <c r="A28" s="47" t="s">
        <v>104</v>
      </c>
      <c r="B28" s="47" t="s">
        <v>88</v>
      </c>
      <c r="C28" s="47" t="s">
        <v>105</v>
      </c>
      <c r="D28" s="47" t="s">
        <v>106</v>
      </c>
      <c r="E28" s="47" t="s">
        <v>65</v>
      </c>
      <c r="F28" s="47" t="s">
        <v>107</v>
      </c>
      <c r="G28" s="47" t="s">
        <v>108</v>
      </c>
      <c r="H28" s="47" t="s">
        <v>112</v>
      </c>
    </row>
    <row r="29" spans="1:8" ht="12.75" customHeight="1" x14ac:dyDescent="0.25">
      <c r="A29" s="47" t="s">
        <v>104</v>
      </c>
      <c r="B29" s="47" t="s">
        <v>88</v>
      </c>
      <c r="C29" s="47" t="s">
        <v>105</v>
      </c>
      <c r="D29" s="47" t="s">
        <v>106</v>
      </c>
      <c r="E29" s="47" t="s">
        <v>65</v>
      </c>
      <c r="F29" s="47" t="s">
        <v>107</v>
      </c>
      <c r="G29" s="47" t="s">
        <v>108</v>
      </c>
      <c r="H29" s="47" t="s">
        <v>113</v>
      </c>
    </row>
    <row r="30" spans="1:8" ht="12.75" customHeight="1" x14ac:dyDescent="0.25">
      <c r="A30" s="47" t="s">
        <v>104</v>
      </c>
      <c r="B30" s="47" t="s">
        <v>88</v>
      </c>
      <c r="C30" s="47" t="s">
        <v>105</v>
      </c>
      <c r="D30" s="47" t="s">
        <v>106</v>
      </c>
      <c r="E30" s="47" t="s">
        <v>65</v>
      </c>
      <c r="F30" s="47" t="s">
        <v>107</v>
      </c>
      <c r="G30" s="47" t="s">
        <v>108</v>
      </c>
      <c r="H30" s="47" t="s">
        <v>114</v>
      </c>
    </row>
    <row r="31" spans="1:8" ht="12.75" customHeight="1" x14ac:dyDescent="0.25">
      <c r="A31" s="47" t="s">
        <v>104</v>
      </c>
      <c r="B31" s="47" t="s">
        <v>88</v>
      </c>
      <c r="C31" s="47" t="s">
        <v>105</v>
      </c>
      <c r="D31" s="47" t="s">
        <v>106</v>
      </c>
      <c r="E31" s="47" t="s">
        <v>65</v>
      </c>
      <c r="F31" s="47" t="s">
        <v>107</v>
      </c>
      <c r="G31" s="47" t="s">
        <v>108</v>
      </c>
      <c r="H31" s="47" t="s">
        <v>115</v>
      </c>
    </row>
    <row r="32" spans="1:8" ht="12.75" customHeight="1" x14ac:dyDescent="0.25">
      <c r="A32" s="47" t="s">
        <v>104</v>
      </c>
      <c r="B32" s="47" t="s">
        <v>88</v>
      </c>
      <c r="C32" s="47" t="s">
        <v>105</v>
      </c>
      <c r="D32" s="47" t="s">
        <v>106</v>
      </c>
      <c r="E32" s="47" t="s">
        <v>65</v>
      </c>
      <c r="F32" s="47" t="s">
        <v>107</v>
      </c>
      <c r="G32" s="47" t="s">
        <v>108</v>
      </c>
      <c r="H32" s="47" t="s">
        <v>116</v>
      </c>
    </row>
    <row r="33" spans="1:8" ht="12.75" customHeight="1" x14ac:dyDescent="0.25">
      <c r="A33" s="47" t="s">
        <v>104</v>
      </c>
      <c r="B33" s="47" t="s">
        <v>117</v>
      </c>
      <c r="C33" s="47" t="s">
        <v>105</v>
      </c>
      <c r="D33" s="47" t="s">
        <v>106</v>
      </c>
      <c r="E33" s="47" t="s">
        <v>118</v>
      </c>
      <c r="F33" s="47" t="s">
        <v>119</v>
      </c>
      <c r="G33" s="47" t="s">
        <v>120</v>
      </c>
      <c r="H33" s="47" t="s">
        <v>121</v>
      </c>
    </row>
    <row r="34" spans="1:8" ht="12.75" customHeight="1" x14ac:dyDescent="0.25">
      <c r="A34" s="47" t="s">
        <v>104</v>
      </c>
      <c r="B34" s="47" t="s">
        <v>117</v>
      </c>
      <c r="C34" s="47" t="s">
        <v>105</v>
      </c>
      <c r="D34" s="47" t="s">
        <v>106</v>
      </c>
      <c r="E34" s="47" t="s">
        <v>118</v>
      </c>
      <c r="F34" s="47" t="s">
        <v>122</v>
      </c>
      <c r="G34" s="47" t="s">
        <v>120</v>
      </c>
      <c r="H34" s="47" t="s">
        <v>123</v>
      </c>
    </row>
    <row r="35" spans="1:8" ht="12.75" customHeight="1" x14ac:dyDescent="0.25">
      <c r="A35" s="47" t="s">
        <v>104</v>
      </c>
      <c r="B35" s="47" t="s">
        <v>117</v>
      </c>
      <c r="C35" s="47" t="s">
        <v>105</v>
      </c>
      <c r="D35" s="47" t="s">
        <v>106</v>
      </c>
      <c r="E35" s="47" t="s">
        <v>118</v>
      </c>
      <c r="F35" s="47" t="s">
        <v>107</v>
      </c>
      <c r="H35" s="47" t="s">
        <v>124</v>
      </c>
    </row>
    <row r="36" spans="1:8" ht="12.75" customHeight="1" x14ac:dyDescent="0.25">
      <c r="A36" s="47" t="s">
        <v>104</v>
      </c>
      <c r="B36" s="47" t="s">
        <v>117</v>
      </c>
      <c r="C36" s="47" t="s">
        <v>105</v>
      </c>
      <c r="D36" s="47" t="s">
        <v>106</v>
      </c>
      <c r="E36" s="47" t="s">
        <v>118</v>
      </c>
      <c r="F36" s="47" t="s">
        <v>107</v>
      </c>
      <c r="H36" s="47" t="s">
        <v>125</v>
      </c>
    </row>
    <row r="37" spans="1:8" ht="12.75" customHeight="1" x14ac:dyDescent="0.25">
      <c r="A37" s="47" t="s">
        <v>104</v>
      </c>
      <c r="B37" s="47" t="s">
        <v>117</v>
      </c>
      <c r="C37" s="47" t="s">
        <v>105</v>
      </c>
      <c r="D37" s="47" t="s">
        <v>106</v>
      </c>
      <c r="E37" s="47" t="s">
        <v>118</v>
      </c>
      <c r="F37" s="47" t="s">
        <v>126</v>
      </c>
      <c r="G37" s="47" t="s">
        <v>127</v>
      </c>
      <c r="H37" s="47" t="s">
        <v>128</v>
      </c>
    </row>
    <row r="38" spans="1:8" ht="12.75" customHeight="1" x14ac:dyDescent="0.25">
      <c r="A38" s="47" t="s">
        <v>104</v>
      </c>
      <c r="B38" s="47" t="s">
        <v>117</v>
      </c>
      <c r="C38" s="47" t="s">
        <v>105</v>
      </c>
      <c r="D38" s="47" t="s">
        <v>106</v>
      </c>
      <c r="E38" s="47" t="s">
        <v>118</v>
      </c>
      <c r="F38" s="47" t="s">
        <v>122</v>
      </c>
      <c r="G38" s="47" t="s">
        <v>108</v>
      </c>
      <c r="H38" s="47" t="s">
        <v>129</v>
      </c>
    </row>
    <row r="39" spans="1:8" ht="12.75" customHeight="1" x14ac:dyDescent="0.25">
      <c r="A39" s="47" t="s">
        <v>104</v>
      </c>
      <c r="B39" s="47" t="s">
        <v>117</v>
      </c>
      <c r="C39" s="47" t="s">
        <v>105</v>
      </c>
      <c r="D39" s="47" t="s">
        <v>106</v>
      </c>
      <c r="E39" s="47" t="s">
        <v>118</v>
      </c>
      <c r="F39" s="47" t="s">
        <v>107</v>
      </c>
      <c r="H39" s="47" t="s">
        <v>130</v>
      </c>
    </row>
    <row r="40" spans="1:8" ht="12.75" customHeight="1" x14ac:dyDescent="0.25">
      <c r="A40" s="47" t="s">
        <v>104</v>
      </c>
      <c r="B40" s="47" t="s">
        <v>117</v>
      </c>
      <c r="C40" s="47" t="s">
        <v>105</v>
      </c>
      <c r="D40" s="47" t="s">
        <v>106</v>
      </c>
      <c r="E40" s="47" t="s">
        <v>118</v>
      </c>
      <c r="F40" s="47" t="s">
        <v>107</v>
      </c>
      <c r="H40" s="47" t="s">
        <v>131</v>
      </c>
    </row>
    <row r="41" spans="1:8" ht="12.75" customHeight="1" x14ac:dyDescent="0.25">
      <c r="A41" s="47" t="s">
        <v>104</v>
      </c>
      <c r="B41" s="47" t="s">
        <v>132</v>
      </c>
      <c r="C41" s="47" t="s">
        <v>105</v>
      </c>
      <c r="D41" s="47" t="s">
        <v>106</v>
      </c>
      <c r="E41" s="47" t="s">
        <v>118</v>
      </c>
      <c r="F41" s="47" t="s">
        <v>126</v>
      </c>
      <c r="G41" s="47" t="s">
        <v>133</v>
      </c>
      <c r="H41" s="47" t="s">
        <v>134</v>
      </c>
    </row>
    <row r="42" spans="1:8" ht="12.75" customHeight="1" x14ac:dyDescent="0.25">
      <c r="A42" s="47" t="s">
        <v>104</v>
      </c>
      <c r="B42" s="47" t="s">
        <v>132</v>
      </c>
      <c r="C42" s="47" t="s">
        <v>105</v>
      </c>
      <c r="D42" s="47" t="s">
        <v>106</v>
      </c>
      <c r="E42" s="47" t="s">
        <v>118</v>
      </c>
      <c r="F42" s="47" t="s">
        <v>126</v>
      </c>
      <c r="G42" s="47" t="s">
        <v>133</v>
      </c>
      <c r="H42" s="47" t="s">
        <v>135</v>
      </c>
    </row>
    <row r="43" spans="1:8" ht="12.75" customHeight="1" x14ac:dyDescent="0.25">
      <c r="A43" s="47" t="s">
        <v>104</v>
      </c>
      <c r="B43" s="47" t="s">
        <v>132</v>
      </c>
      <c r="C43" s="47" t="s">
        <v>105</v>
      </c>
      <c r="D43" s="47" t="s">
        <v>106</v>
      </c>
      <c r="E43" s="47" t="s">
        <v>118</v>
      </c>
      <c r="F43" s="47" t="s">
        <v>126</v>
      </c>
      <c r="G43" s="47" t="s">
        <v>133</v>
      </c>
      <c r="H43" s="47" t="s">
        <v>136</v>
      </c>
    </row>
    <row r="44" spans="1:8" ht="12.75" customHeight="1" x14ac:dyDescent="0.25">
      <c r="A44" s="47" t="s">
        <v>104</v>
      </c>
      <c r="B44" s="47" t="s">
        <v>132</v>
      </c>
      <c r="C44" s="47" t="s">
        <v>105</v>
      </c>
      <c r="D44" s="47" t="s">
        <v>106</v>
      </c>
      <c r="E44" s="47" t="s">
        <v>118</v>
      </c>
      <c r="F44" s="47" t="s">
        <v>126</v>
      </c>
      <c r="G44" s="47" t="s">
        <v>133</v>
      </c>
      <c r="H44" s="47" t="s">
        <v>137</v>
      </c>
    </row>
    <row r="45" spans="1:8" ht="12.75" customHeight="1" x14ac:dyDescent="0.25">
      <c r="A45" s="47" t="s">
        <v>104</v>
      </c>
      <c r="B45" s="47" t="s">
        <v>117</v>
      </c>
      <c r="C45" s="47" t="s">
        <v>138</v>
      </c>
      <c r="D45" s="51" t="s">
        <v>139</v>
      </c>
      <c r="E45" s="47" t="s">
        <v>118</v>
      </c>
      <c r="F45" s="47" t="s">
        <v>126</v>
      </c>
      <c r="G45" s="47" t="s">
        <v>108</v>
      </c>
      <c r="H45" s="47" t="s">
        <v>140</v>
      </c>
    </row>
    <row r="46" spans="1:8" ht="12.75" customHeight="1" x14ac:dyDescent="0.25">
      <c r="A46" s="47" t="s">
        <v>104</v>
      </c>
      <c r="B46" s="47" t="s">
        <v>117</v>
      </c>
      <c r="C46" s="47" t="s">
        <v>138</v>
      </c>
      <c r="D46" s="51" t="s">
        <v>139</v>
      </c>
      <c r="E46" s="47" t="s">
        <v>118</v>
      </c>
      <c r="F46" s="47" t="s">
        <v>122</v>
      </c>
      <c r="G46" s="47" t="s">
        <v>108</v>
      </c>
      <c r="H46" s="47" t="s">
        <v>141</v>
      </c>
    </row>
    <row r="47" spans="1:8" ht="12.75" customHeight="1" x14ac:dyDescent="0.25">
      <c r="A47" s="47" t="s">
        <v>104</v>
      </c>
      <c r="B47" s="47" t="s">
        <v>117</v>
      </c>
      <c r="C47" s="47" t="s">
        <v>138</v>
      </c>
      <c r="D47" s="51" t="s">
        <v>139</v>
      </c>
      <c r="E47" s="47" t="s">
        <v>118</v>
      </c>
      <c r="F47" s="47" t="s">
        <v>126</v>
      </c>
      <c r="G47" s="47" t="s">
        <v>142</v>
      </c>
      <c r="H47" s="47" t="s">
        <v>143</v>
      </c>
    </row>
    <row r="48" spans="1:8" ht="12.75" customHeight="1" x14ac:dyDescent="0.25">
      <c r="A48" s="47" t="s">
        <v>104</v>
      </c>
      <c r="B48" s="47" t="s">
        <v>117</v>
      </c>
      <c r="C48" s="47" t="s">
        <v>138</v>
      </c>
      <c r="D48" s="51" t="s">
        <v>139</v>
      </c>
      <c r="E48" s="47" t="s">
        <v>118</v>
      </c>
      <c r="F48" s="47" t="s">
        <v>126</v>
      </c>
      <c r="G48" s="47" t="s">
        <v>142</v>
      </c>
      <c r="H48" s="47" t="s">
        <v>144</v>
      </c>
    </row>
    <row r="49" spans="1:8" ht="12.75" customHeight="1" x14ac:dyDescent="0.25">
      <c r="A49" s="47" t="s">
        <v>104</v>
      </c>
      <c r="B49" s="47" t="s">
        <v>88</v>
      </c>
      <c r="C49" s="47" t="s">
        <v>145</v>
      </c>
      <c r="D49" s="47" t="s">
        <v>146</v>
      </c>
      <c r="E49" s="47" t="s">
        <v>118</v>
      </c>
      <c r="F49" s="47" t="s">
        <v>126</v>
      </c>
      <c r="G49" s="47" t="s">
        <v>108</v>
      </c>
      <c r="H49" s="47" t="s">
        <v>147</v>
      </c>
    </row>
    <row r="50" spans="1:8" ht="12.75" customHeight="1" x14ac:dyDescent="0.25">
      <c r="A50" s="47" t="s">
        <v>104</v>
      </c>
      <c r="B50" s="47" t="s">
        <v>88</v>
      </c>
      <c r="C50" s="47" t="s">
        <v>145</v>
      </c>
      <c r="D50" s="47" t="s">
        <v>146</v>
      </c>
      <c r="E50" s="47" t="s">
        <v>118</v>
      </c>
      <c r="F50" s="47" t="s">
        <v>126</v>
      </c>
      <c r="G50" s="47" t="s">
        <v>108</v>
      </c>
      <c r="H50" s="47" t="s">
        <v>148</v>
      </c>
    </row>
    <row r="51" spans="1:8" ht="12.75" customHeight="1" x14ac:dyDescent="0.25">
      <c r="A51" s="47" t="s">
        <v>104</v>
      </c>
      <c r="B51" s="47" t="s">
        <v>88</v>
      </c>
      <c r="C51" s="47" t="s">
        <v>145</v>
      </c>
      <c r="D51" s="47" t="s">
        <v>146</v>
      </c>
      <c r="E51" s="47" t="s">
        <v>118</v>
      </c>
      <c r="F51" s="47" t="s">
        <v>119</v>
      </c>
      <c r="G51" s="47" t="s">
        <v>108</v>
      </c>
      <c r="H51" s="47" t="s">
        <v>149</v>
      </c>
    </row>
    <row r="52" spans="1:8" ht="12.75" customHeight="1" x14ac:dyDescent="0.25">
      <c r="A52" s="47" t="s">
        <v>104</v>
      </c>
      <c r="B52" s="47" t="s">
        <v>88</v>
      </c>
      <c r="C52" s="47" t="s">
        <v>145</v>
      </c>
      <c r="D52" s="47" t="s">
        <v>146</v>
      </c>
      <c r="E52" s="47" t="s">
        <v>118</v>
      </c>
      <c r="F52" s="47" t="s">
        <v>126</v>
      </c>
      <c r="G52" s="47" t="s">
        <v>108</v>
      </c>
      <c r="H52" s="47" t="s">
        <v>150</v>
      </c>
    </row>
    <row r="53" spans="1:8" ht="12.75" customHeight="1" x14ac:dyDescent="0.25">
      <c r="A53" s="47" t="s">
        <v>104</v>
      </c>
      <c r="B53" s="47" t="s">
        <v>132</v>
      </c>
      <c r="C53" s="47" t="s">
        <v>145</v>
      </c>
      <c r="D53" s="51" t="s">
        <v>139</v>
      </c>
      <c r="E53" s="47" t="s">
        <v>65</v>
      </c>
      <c r="F53" s="47" t="s">
        <v>126</v>
      </c>
      <c r="G53" s="47" t="s">
        <v>108</v>
      </c>
      <c r="H53" s="47" t="s">
        <v>151</v>
      </c>
    </row>
    <row r="54" spans="1:8" ht="12.75" customHeight="1" x14ac:dyDescent="0.25">
      <c r="A54" s="47" t="s">
        <v>104</v>
      </c>
      <c r="B54" s="47" t="s">
        <v>132</v>
      </c>
      <c r="C54" s="47" t="s">
        <v>145</v>
      </c>
      <c r="D54" s="51" t="s">
        <v>139</v>
      </c>
      <c r="E54" s="47" t="s">
        <v>65</v>
      </c>
      <c r="F54" s="47" t="s">
        <v>126</v>
      </c>
      <c r="G54" s="47" t="s">
        <v>108</v>
      </c>
      <c r="H54" s="47" t="s">
        <v>152</v>
      </c>
    </row>
    <row r="55" spans="1:8" ht="12.75" customHeight="1" x14ac:dyDescent="0.25">
      <c r="A55" s="47" t="s">
        <v>104</v>
      </c>
      <c r="B55" s="47" t="s">
        <v>132</v>
      </c>
      <c r="C55" s="47" t="s">
        <v>145</v>
      </c>
      <c r="D55" s="51" t="s">
        <v>139</v>
      </c>
      <c r="E55" s="47" t="s">
        <v>65</v>
      </c>
      <c r="F55" s="47" t="s">
        <v>119</v>
      </c>
      <c r="G55" s="47" t="s">
        <v>108</v>
      </c>
      <c r="H55" s="47" t="s">
        <v>153</v>
      </c>
    </row>
    <row r="56" spans="1:8" ht="12.75" customHeight="1" x14ac:dyDescent="0.25">
      <c r="A56" s="47" t="s">
        <v>104</v>
      </c>
      <c r="B56" s="47" t="s">
        <v>132</v>
      </c>
      <c r="C56" s="47" t="s">
        <v>145</v>
      </c>
      <c r="D56" s="51" t="s">
        <v>139</v>
      </c>
      <c r="E56" s="47" t="s">
        <v>65</v>
      </c>
      <c r="F56" s="47" t="s">
        <v>126</v>
      </c>
      <c r="G56" s="47" t="s">
        <v>108</v>
      </c>
      <c r="H56" s="47" t="s">
        <v>154</v>
      </c>
    </row>
    <row r="58" spans="1:8" ht="23.25" customHeight="1" x14ac:dyDescent="0.25">
      <c r="A58" s="50" t="s">
        <v>155</v>
      </c>
    </row>
    <row r="59" spans="1:8" ht="12.75" customHeight="1" x14ac:dyDescent="0.25">
      <c r="A59" s="47" t="s">
        <v>61</v>
      </c>
      <c r="B59" s="47">
        <v>374</v>
      </c>
      <c r="C59" s="47" t="s">
        <v>63</v>
      </c>
      <c r="D59" s="47" t="s">
        <v>156</v>
      </c>
      <c r="E59" s="47" t="s">
        <v>84</v>
      </c>
      <c r="F59" s="47" t="s">
        <v>157</v>
      </c>
      <c r="H59" s="47" t="s">
        <v>158</v>
      </c>
    </row>
    <row r="60" spans="1:8" ht="12.75" customHeight="1" x14ac:dyDescent="0.25">
      <c r="A60" s="47" t="s">
        <v>61</v>
      </c>
      <c r="B60" s="47">
        <v>374</v>
      </c>
      <c r="C60" s="47" t="s">
        <v>63</v>
      </c>
      <c r="D60" s="47" t="s">
        <v>156</v>
      </c>
      <c r="E60" s="47" t="s">
        <v>84</v>
      </c>
      <c r="F60" s="47" t="s">
        <v>157</v>
      </c>
      <c r="H60" s="47" t="s">
        <v>159</v>
      </c>
    </row>
    <row r="61" spans="1:8" ht="12.75" customHeight="1" x14ac:dyDescent="0.25">
      <c r="A61" s="47" t="s">
        <v>61</v>
      </c>
      <c r="B61" s="47">
        <v>374</v>
      </c>
      <c r="C61" s="47" t="s">
        <v>63</v>
      </c>
      <c r="D61" s="47" t="s">
        <v>156</v>
      </c>
      <c r="E61" s="47" t="s">
        <v>84</v>
      </c>
      <c r="F61" s="47" t="s">
        <v>157</v>
      </c>
      <c r="H61" s="47" t="s">
        <v>160</v>
      </c>
    </row>
    <row r="62" spans="1:8" ht="12.75" customHeight="1" x14ac:dyDescent="0.25">
      <c r="A62" s="47" t="s">
        <v>61</v>
      </c>
      <c r="B62" s="47">
        <v>374</v>
      </c>
      <c r="C62" s="47" t="s">
        <v>63</v>
      </c>
      <c r="D62" s="47" t="s">
        <v>156</v>
      </c>
      <c r="E62" s="47" t="s">
        <v>84</v>
      </c>
      <c r="F62" s="47" t="s">
        <v>157</v>
      </c>
      <c r="H62" s="47" t="s">
        <v>161</v>
      </c>
    </row>
    <row r="63" spans="1:8" ht="12.75" customHeight="1" x14ac:dyDescent="0.25">
      <c r="A63" s="47" t="s">
        <v>87</v>
      </c>
      <c r="B63" s="47" t="s">
        <v>162</v>
      </c>
      <c r="C63" s="47" t="s">
        <v>89</v>
      </c>
      <c r="D63" s="47" t="s">
        <v>90</v>
      </c>
      <c r="E63" s="47" t="s">
        <v>84</v>
      </c>
      <c r="F63" s="47" t="s">
        <v>163</v>
      </c>
      <c r="H63" s="47" t="s">
        <v>164</v>
      </c>
    </row>
    <row r="64" spans="1:8" ht="12.75" customHeight="1" x14ac:dyDescent="0.25">
      <c r="A64" s="47" t="s">
        <v>87</v>
      </c>
      <c r="B64" s="47" t="s">
        <v>162</v>
      </c>
      <c r="C64" s="47" t="s">
        <v>89</v>
      </c>
      <c r="D64" s="47" t="s">
        <v>90</v>
      </c>
      <c r="E64" s="47" t="s">
        <v>84</v>
      </c>
      <c r="F64" s="47" t="s">
        <v>163</v>
      </c>
      <c r="H64" s="47" t="s">
        <v>165</v>
      </c>
    </row>
    <row r="65" spans="1:8" ht="12.75" customHeight="1" x14ac:dyDescent="0.25">
      <c r="A65" s="47" t="s">
        <v>87</v>
      </c>
      <c r="B65" s="47" t="s">
        <v>162</v>
      </c>
      <c r="C65" s="47" t="s">
        <v>89</v>
      </c>
      <c r="D65" s="47" t="s">
        <v>90</v>
      </c>
      <c r="E65" s="47" t="s">
        <v>84</v>
      </c>
      <c r="F65" s="47" t="s">
        <v>166</v>
      </c>
      <c r="H65" s="47" t="s">
        <v>167</v>
      </c>
    </row>
    <row r="66" spans="1:8" ht="12.75" customHeight="1" x14ac:dyDescent="0.25">
      <c r="A66" s="47" t="s">
        <v>87</v>
      </c>
      <c r="B66" s="47" t="s">
        <v>162</v>
      </c>
      <c r="C66" s="47" t="s">
        <v>89</v>
      </c>
      <c r="D66" s="47" t="s">
        <v>90</v>
      </c>
      <c r="E66" s="47" t="s">
        <v>84</v>
      </c>
      <c r="F66" s="47" t="s">
        <v>166</v>
      </c>
      <c r="H66" s="47" t="s">
        <v>168</v>
      </c>
    </row>
    <row r="67" spans="1:8" ht="12.75" customHeight="1" x14ac:dyDescent="0.25">
      <c r="A67" s="47" t="s">
        <v>87</v>
      </c>
      <c r="B67" s="47" t="s">
        <v>162</v>
      </c>
      <c r="C67" s="47" t="s">
        <v>89</v>
      </c>
      <c r="D67" s="47" t="s">
        <v>90</v>
      </c>
      <c r="E67" s="47" t="s">
        <v>84</v>
      </c>
      <c r="F67" s="47" t="s">
        <v>163</v>
      </c>
      <c r="H67" s="47" t="s">
        <v>169</v>
      </c>
    </row>
    <row r="68" spans="1:8" ht="12.75" customHeight="1" x14ac:dyDescent="0.25">
      <c r="A68" s="47" t="s">
        <v>87</v>
      </c>
      <c r="B68" s="47" t="s">
        <v>162</v>
      </c>
      <c r="C68" s="47" t="s">
        <v>89</v>
      </c>
      <c r="D68" s="47" t="s">
        <v>90</v>
      </c>
      <c r="E68" s="47" t="s">
        <v>84</v>
      </c>
      <c r="F68" s="47" t="s">
        <v>163</v>
      </c>
      <c r="H68" s="47" t="s">
        <v>170</v>
      </c>
    </row>
    <row r="69" spans="1:8" ht="12.75" customHeight="1" x14ac:dyDescent="0.25">
      <c r="A69" s="47" t="s">
        <v>87</v>
      </c>
      <c r="B69" s="47" t="s">
        <v>162</v>
      </c>
      <c r="C69" s="47" t="s">
        <v>89</v>
      </c>
      <c r="D69" s="47" t="s">
        <v>90</v>
      </c>
      <c r="E69" s="47" t="s">
        <v>84</v>
      </c>
      <c r="F69" s="47" t="s">
        <v>166</v>
      </c>
      <c r="H69" s="47" t="s">
        <v>171</v>
      </c>
    </row>
    <row r="70" spans="1:8" ht="12.75" customHeight="1" x14ac:dyDescent="0.25">
      <c r="A70" s="47" t="s">
        <v>87</v>
      </c>
      <c r="B70" s="47" t="s">
        <v>162</v>
      </c>
      <c r="C70" s="47" t="s">
        <v>89</v>
      </c>
      <c r="D70" s="47" t="s">
        <v>90</v>
      </c>
      <c r="E70" s="47" t="s">
        <v>84</v>
      </c>
      <c r="F70" s="47" t="s">
        <v>166</v>
      </c>
      <c r="H70" s="47" t="s">
        <v>172</v>
      </c>
    </row>
    <row r="71" spans="1:8" ht="12.75" customHeight="1" x14ac:dyDescent="0.25">
      <c r="A71" s="47" t="s">
        <v>104</v>
      </c>
      <c r="B71" s="47" t="s">
        <v>173</v>
      </c>
      <c r="C71" s="47" t="s">
        <v>138</v>
      </c>
      <c r="D71" s="47" t="s">
        <v>106</v>
      </c>
      <c r="E71" s="47" t="s">
        <v>65</v>
      </c>
      <c r="F71" s="47" t="s">
        <v>174</v>
      </c>
      <c r="G71" s="47" t="s">
        <v>120</v>
      </c>
      <c r="H71" s="47" t="s">
        <v>175</v>
      </c>
    </row>
    <row r="72" spans="1:8" ht="12.75" customHeight="1" x14ac:dyDescent="0.25">
      <c r="A72" s="47" t="s">
        <v>104</v>
      </c>
      <c r="B72" s="47" t="s">
        <v>173</v>
      </c>
      <c r="C72" s="47" t="s">
        <v>138</v>
      </c>
      <c r="D72" s="47" t="s">
        <v>106</v>
      </c>
      <c r="E72" s="47" t="s">
        <v>65</v>
      </c>
      <c r="F72" s="47" t="s">
        <v>174</v>
      </c>
      <c r="G72" s="47" t="s">
        <v>120</v>
      </c>
      <c r="H72" s="47" t="s">
        <v>176</v>
      </c>
    </row>
    <row r="73" spans="1:8" ht="12.75" customHeight="1" x14ac:dyDescent="0.25">
      <c r="A73" s="47" t="s">
        <v>104</v>
      </c>
      <c r="B73" s="47" t="s">
        <v>173</v>
      </c>
      <c r="C73" s="47" t="s">
        <v>138</v>
      </c>
      <c r="D73" s="47" t="s">
        <v>106</v>
      </c>
      <c r="E73" s="47" t="s">
        <v>65</v>
      </c>
      <c r="F73" s="47" t="s">
        <v>174</v>
      </c>
      <c r="G73" s="47" t="s">
        <v>120</v>
      </c>
      <c r="H73" s="47" t="s">
        <v>177</v>
      </c>
    </row>
    <row r="74" spans="1:8" ht="12.75" customHeight="1" x14ac:dyDescent="0.25">
      <c r="A74" s="47" t="s">
        <v>104</v>
      </c>
      <c r="B74" s="47" t="s">
        <v>173</v>
      </c>
      <c r="C74" s="47" t="s">
        <v>138</v>
      </c>
      <c r="D74" s="47" t="s">
        <v>106</v>
      </c>
      <c r="E74" s="47" t="s">
        <v>65</v>
      </c>
      <c r="F74" s="47" t="s">
        <v>174</v>
      </c>
      <c r="G74" s="47" t="s">
        <v>120</v>
      </c>
      <c r="H74" s="47" t="s">
        <v>178</v>
      </c>
    </row>
    <row r="75" spans="1:8" ht="12.75" customHeight="1" x14ac:dyDescent="0.25">
      <c r="A75" s="47" t="s">
        <v>104</v>
      </c>
      <c r="B75" s="47" t="s">
        <v>179</v>
      </c>
      <c r="C75" s="47" t="s">
        <v>138</v>
      </c>
      <c r="D75" s="47" t="s">
        <v>106</v>
      </c>
      <c r="E75" s="47" t="s">
        <v>118</v>
      </c>
      <c r="F75" s="47" t="s">
        <v>180</v>
      </c>
      <c r="G75" s="47" t="s">
        <v>120</v>
      </c>
      <c r="H75" s="47" t="s">
        <v>181</v>
      </c>
    </row>
    <row r="76" spans="1:8" ht="12.75" customHeight="1" x14ac:dyDescent="0.25">
      <c r="A76" s="47" t="s">
        <v>104</v>
      </c>
      <c r="B76" s="47" t="s">
        <v>179</v>
      </c>
      <c r="C76" s="47" t="s">
        <v>138</v>
      </c>
      <c r="D76" s="47" t="s">
        <v>106</v>
      </c>
      <c r="E76" s="47" t="s">
        <v>118</v>
      </c>
      <c r="F76" s="47" t="s">
        <v>180</v>
      </c>
      <c r="G76" s="47" t="s">
        <v>120</v>
      </c>
      <c r="H76" s="47" t="s">
        <v>182</v>
      </c>
    </row>
    <row r="77" spans="1:8" ht="12.75" customHeight="1" x14ac:dyDescent="0.25">
      <c r="A77" s="47" t="s">
        <v>104</v>
      </c>
      <c r="B77" s="47" t="s">
        <v>179</v>
      </c>
      <c r="C77" s="47" t="s">
        <v>138</v>
      </c>
      <c r="D77" s="47" t="s">
        <v>106</v>
      </c>
      <c r="E77" s="47" t="s">
        <v>118</v>
      </c>
      <c r="F77" s="47" t="s">
        <v>180</v>
      </c>
      <c r="G77" s="47" t="s">
        <v>120</v>
      </c>
      <c r="H77" s="47" t="s">
        <v>183</v>
      </c>
    </row>
    <row r="78" spans="1:8" ht="12.75" customHeight="1" x14ac:dyDescent="0.25">
      <c r="A78" s="47" t="s">
        <v>104</v>
      </c>
      <c r="B78" s="47" t="s">
        <v>179</v>
      </c>
      <c r="C78" s="47" t="s">
        <v>138</v>
      </c>
      <c r="D78" s="47" t="s">
        <v>106</v>
      </c>
      <c r="E78" s="47" t="s">
        <v>118</v>
      </c>
      <c r="F78" s="47" t="s">
        <v>180</v>
      </c>
      <c r="G78" s="47" t="s">
        <v>120</v>
      </c>
      <c r="H78" s="47" t="s">
        <v>184</v>
      </c>
    </row>
    <row r="79" spans="1:8" ht="12.75" customHeight="1" x14ac:dyDescent="0.25">
      <c r="A79" s="47" t="s">
        <v>104</v>
      </c>
      <c r="B79" s="47" t="s">
        <v>179</v>
      </c>
      <c r="C79" s="47" t="s">
        <v>138</v>
      </c>
      <c r="D79" s="47" t="s">
        <v>106</v>
      </c>
      <c r="E79" s="47" t="s">
        <v>118</v>
      </c>
      <c r="F79" s="47" t="s">
        <v>180</v>
      </c>
      <c r="G79" s="47" t="s">
        <v>120</v>
      </c>
      <c r="H79" s="47" t="s">
        <v>185</v>
      </c>
    </row>
    <row r="80" spans="1:8" ht="12.75" customHeight="1" x14ac:dyDescent="0.25">
      <c r="A80" s="47" t="s">
        <v>104</v>
      </c>
      <c r="B80" s="47" t="s">
        <v>179</v>
      </c>
      <c r="C80" s="47" t="s">
        <v>138</v>
      </c>
      <c r="D80" s="47" t="s">
        <v>106</v>
      </c>
      <c r="E80" s="47" t="s">
        <v>118</v>
      </c>
      <c r="F80" s="47" t="s">
        <v>180</v>
      </c>
      <c r="G80" s="47" t="s">
        <v>120</v>
      </c>
      <c r="H80" s="47" t="s">
        <v>186</v>
      </c>
    </row>
    <row r="81" spans="1:8" ht="12.75" customHeight="1" x14ac:dyDescent="0.25">
      <c r="A81" s="47" t="s">
        <v>104</v>
      </c>
      <c r="B81" s="47" t="s">
        <v>179</v>
      </c>
      <c r="C81" s="47" t="s">
        <v>138</v>
      </c>
      <c r="D81" s="47" t="s">
        <v>106</v>
      </c>
      <c r="E81" s="47" t="s">
        <v>118</v>
      </c>
      <c r="F81" s="47" t="s">
        <v>180</v>
      </c>
      <c r="G81" s="47" t="s">
        <v>120</v>
      </c>
      <c r="H81" s="47" t="s">
        <v>187</v>
      </c>
    </row>
    <row r="82" spans="1:8" ht="12.75" customHeight="1" x14ac:dyDescent="0.25">
      <c r="A82" s="47" t="s">
        <v>104</v>
      </c>
      <c r="B82" s="47" t="s">
        <v>179</v>
      </c>
      <c r="C82" s="47" t="s">
        <v>138</v>
      </c>
      <c r="D82" s="47" t="s">
        <v>106</v>
      </c>
      <c r="E82" s="47" t="s">
        <v>118</v>
      </c>
      <c r="F82" s="47" t="s">
        <v>180</v>
      </c>
      <c r="G82" s="47" t="s">
        <v>120</v>
      </c>
      <c r="H82" s="47" t="s">
        <v>188</v>
      </c>
    </row>
    <row r="83" spans="1:8" ht="12.75" customHeight="1" x14ac:dyDescent="0.25">
      <c r="A83" s="47" t="s">
        <v>104</v>
      </c>
      <c r="B83" s="47" t="s">
        <v>179</v>
      </c>
      <c r="C83" s="47" t="s">
        <v>138</v>
      </c>
      <c r="D83" s="47" t="s">
        <v>106</v>
      </c>
      <c r="E83" s="47" t="s">
        <v>118</v>
      </c>
      <c r="F83" s="47" t="s">
        <v>180</v>
      </c>
      <c r="G83" s="47" t="s">
        <v>120</v>
      </c>
      <c r="H83" s="47" t="s">
        <v>189</v>
      </c>
    </row>
    <row r="84" spans="1:8" ht="12.75" customHeight="1" x14ac:dyDescent="0.25">
      <c r="A84" s="47" t="s">
        <v>104</v>
      </c>
      <c r="B84" s="47" t="s">
        <v>179</v>
      </c>
      <c r="C84" s="47" t="s">
        <v>138</v>
      </c>
      <c r="D84" s="47" t="s">
        <v>106</v>
      </c>
      <c r="E84" s="47" t="s">
        <v>118</v>
      </c>
      <c r="F84" s="47" t="s">
        <v>180</v>
      </c>
      <c r="G84" s="47" t="s">
        <v>120</v>
      </c>
      <c r="H84" s="47" t="s">
        <v>190</v>
      </c>
    </row>
    <row r="85" spans="1:8" ht="12.75" customHeight="1" x14ac:dyDescent="0.25">
      <c r="A85" s="47" t="s">
        <v>104</v>
      </c>
      <c r="B85" s="47" t="s">
        <v>191</v>
      </c>
      <c r="C85" s="47" t="s">
        <v>138</v>
      </c>
      <c r="D85" s="47" t="s">
        <v>90</v>
      </c>
      <c r="E85" s="47" t="s">
        <v>118</v>
      </c>
      <c r="F85" s="47" t="s">
        <v>84</v>
      </c>
      <c r="G85" s="47" t="s">
        <v>108</v>
      </c>
      <c r="H85" s="47" t="s">
        <v>192</v>
      </c>
    </row>
    <row r="86" spans="1:8" ht="12.75" customHeight="1" x14ac:dyDescent="0.25">
      <c r="A86" s="47" t="s">
        <v>104</v>
      </c>
      <c r="B86" s="47" t="s">
        <v>191</v>
      </c>
      <c r="C86" s="47" t="s">
        <v>138</v>
      </c>
      <c r="D86" s="47" t="s">
        <v>90</v>
      </c>
      <c r="E86" s="47" t="s">
        <v>118</v>
      </c>
      <c r="F86" s="47" t="s">
        <v>84</v>
      </c>
      <c r="G86" s="47" t="s">
        <v>108</v>
      </c>
      <c r="H86" s="47" t="s">
        <v>193</v>
      </c>
    </row>
    <row r="87" spans="1:8" ht="12.75" customHeight="1" x14ac:dyDescent="0.25">
      <c r="A87" s="47" t="s">
        <v>104</v>
      </c>
      <c r="B87" s="47" t="s">
        <v>191</v>
      </c>
      <c r="C87" s="47" t="s">
        <v>138</v>
      </c>
      <c r="D87" s="47" t="s">
        <v>90</v>
      </c>
      <c r="E87" s="47" t="s">
        <v>118</v>
      </c>
      <c r="F87" s="47" t="s">
        <v>84</v>
      </c>
      <c r="G87" s="47" t="s">
        <v>108</v>
      </c>
      <c r="H87" s="47" t="s">
        <v>194</v>
      </c>
    </row>
    <row r="88" spans="1:8" ht="12.75" customHeight="1" x14ac:dyDescent="0.25">
      <c r="A88" s="47" t="s">
        <v>104</v>
      </c>
      <c r="B88" s="47" t="s">
        <v>191</v>
      </c>
      <c r="C88" s="47" t="s">
        <v>138</v>
      </c>
      <c r="D88" s="47" t="s">
        <v>90</v>
      </c>
      <c r="E88" s="47" t="s">
        <v>118</v>
      </c>
      <c r="F88" s="47" t="s">
        <v>84</v>
      </c>
      <c r="G88" s="47" t="s">
        <v>108</v>
      </c>
      <c r="H88" s="47" t="s">
        <v>195</v>
      </c>
    </row>
    <row r="89" spans="1:8" ht="12.75" customHeight="1" x14ac:dyDescent="0.25">
      <c r="A89" s="47" t="s">
        <v>104</v>
      </c>
      <c r="B89" s="47" t="s">
        <v>179</v>
      </c>
      <c r="C89" s="47" t="s">
        <v>138</v>
      </c>
      <c r="D89" s="47" t="s">
        <v>90</v>
      </c>
      <c r="E89" s="47" t="s">
        <v>118</v>
      </c>
      <c r="F89" s="47" t="s">
        <v>84</v>
      </c>
      <c r="G89" s="47" t="s">
        <v>108</v>
      </c>
      <c r="H89" s="47" t="s">
        <v>196</v>
      </c>
    </row>
    <row r="90" spans="1:8" ht="12.75" customHeight="1" x14ac:dyDescent="0.25">
      <c r="A90" s="47" t="s">
        <v>104</v>
      </c>
      <c r="B90" s="47" t="s">
        <v>179</v>
      </c>
      <c r="C90" s="47" t="s">
        <v>138</v>
      </c>
      <c r="D90" s="47" t="s">
        <v>90</v>
      </c>
      <c r="E90" s="47" t="s">
        <v>118</v>
      </c>
      <c r="F90" s="47" t="s">
        <v>84</v>
      </c>
      <c r="G90" s="47" t="s">
        <v>108</v>
      </c>
      <c r="H90" s="47" t="s">
        <v>197</v>
      </c>
    </row>
    <row r="91" spans="1:8" ht="12.75" customHeight="1" x14ac:dyDescent="0.25">
      <c r="A91" s="47" t="s">
        <v>104</v>
      </c>
      <c r="B91" s="47" t="s">
        <v>179</v>
      </c>
      <c r="C91" s="47" t="s">
        <v>138</v>
      </c>
      <c r="D91" s="47" t="s">
        <v>90</v>
      </c>
      <c r="E91" s="47" t="s">
        <v>118</v>
      </c>
      <c r="F91" s="47" t="s">
        <v>84</v>
      </c>
      <c r="G91" s="47" t="s">
        <v>108</v>
      </c>
      <c r="H91" s="47" t="s">
        <v>198</v>
      </c>
    </row>
    <row r="92" spans="1:8" ht="12.75" customHeight="1" x14ac:dyDescent="0.25">
      <c r="A92" s="47" t="s">
        <v>104</v>
      </c>
      <c r="B92" s="47" t="s">
        <v>179</v>
      </c>
      <c r="C92" s="47" t="s">
        <v>138</v>
      </c>
      <c r="D92" s="47" t="s">
        <v>90</v>
      </c>
      <c r="E92" s="47" t="s">
        <v>118</v>
      </c>
      <c r="F92" s="47" t="s">
        <v>84</v>
      </c>
      <c r="G92" s="47" t="s">
        <v>108</v>
      </c>
      <c r="H92" s="47" t="s">
        <v>199</v>
      </c>
    </row>
    <row r="95" spans="1:8" ht="12.75" customHeight="1" x14ac:dyDescent="0.25">
      <c r="A95" s="52"/>
      <c r="B95" s="53" t="s">
        <v>87</v>
      </c>
      <c r="C95" s="53" t="s">
        <v>200</v>
      </c>
      <c r="D95" s="54" t="s">
        <v>47</v>
      </c>
    </row>
    <row r="96" spans="1:8" ht="12.75" customHeight="1" x14ac:dyDescent="0.25">
      <c r="A96" s="55" t="s">
        <v>201</v>
      </c>
      <c r="B96" s="47">
        <v>8</v>
      </c>
      <c r="C96" s="47">
        <v>32</v>
      </c>
      <c r="D96" s="56">
        <f>SUM(B96:C96)</f>
        <v>40</v>
      </c>
    </row>
    <row r="97" spans="1:4" ht="12.75" customHeight="1" x14ac:dyDescent="0.25">
      <c r="A97" s="57" t="s">
        <v>202</v>
      </c>
      <c r="B97" s="58">
        <v>8</v>
      </c>
      <c r="C97" s="58">
        <v>20</v>
      </c>
      <c r="D97" s="59">
        <f>SUM(B97:C97)</f>
        <v>28</v>
      </c>
    </row>
  </sheetData>
  <phoneticPr fontId="15" type="noConversion"/>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5"/>
  <sheetViews>
    <sheetView zoomScaleNormal="100" workbookViewId="0">
      <selection activeCell="B2" sqref="B2"/>
    </sheetView>
  </sheetViews>
  <sheetFormatPr defaultColWidth="8.5703125" defaultRowHeight="15" x14ac:dyDescent="0.25"/>
  <cols>
    <col min="1" max="1" width="19.5703125" customWidth="1"/>
    <col min="2" max="2" width="14.5703125" style="60" customWidth="1"/>
    <col min="3" max="3" width="23.85546875" style="60" customWidth="1"/>
    <col min="4" max="4" width="38.5703125" style="60" customWidth="1"/>
    <col min="5" max="5" width="17.5703125" style="60" customWidth="1"/>
    <col min="6" max="6" width="14" style="60" customWidth="1"/>
    <col min="7" max="7" width="14.5703125" style="61" customWidth="1"/>
    <col min="8" max="8" width="20.42578125" customWidth="1"/>
    <col min="9" max="9" width="17.85546875" style="60" customWidth="1"/>
  </cols>
  <sheetData>
    <row r="1" spans="1:8" ht="15" customHeight="1" x14ac:dyDescent="0.25">
      <c r="A1" s="62" t="s">
        <v>203</v>
      </c>
      <c r="B1" s="63" t="s">
        <v>204</v>
      </c>
      <c r="C1" s="64" t="s">
        <v>205</v>
      </c>
      <c r="D1" s="65" t="s">
        <v>266</v>
      </c>
      <c r="E1" s="66" t="s">
        <v>206</v>
      </c>
      <c r="F1" s="67" t="s">
        <v>207</v>
      </c>
      <c r="G1" s="68" t="s">
        <v>208</v>
      </c>
      <c r="H1" s="69" t="s">
        <v>33</v>
      </c>
    </row>
    <row r="2" spans="1:8" ht="15" customHeight="1" x14ac:dyDescent="0.25">
      <c r="A2" s="70" t="s">
        <v>209</v>
      </c>
      <c r="B2" s="71" t="s">
        <v>267</v>
      </c>
      <c r="C2" s="72">
        <v>0</v>
      </c>
      <c r="D2" s="73" t="s">
        <v>209</v>
      </c>
      <c r="E2" s="74" t="s">
        <v>210</v>
      </c>
      <c r="F2" s="75">
        <v>50</v>
      </c>
      <c r="G2" s="76" t="s">
        <v>37</v>
      </c>
      <c r="H2" s="77" t="s">
        <v>285</v>
      </c>
    </row>
    <row r="3" spans="1:8" ht="15" customHeight="1" x14ac:dyDescent="0.25">
      <c r="A3" s="78"/>
      <c r="B3" s="78" t="s">
        <v>268</v>
      </c>
      <c r="C3" s="79">
        <v>500</v>
      </c>
      <c r="D3" s="80" t="str">
        <f>IF(FormData!D2="No","⚠ Hide BoatRentalForm row 36!!D5","")</f>
        <v/>
      </c>
      <c r="E3" s="81" t="s">
        <v>211</v>
      </c>
      <c r="F3" s="82">
        <v>90</v>
      </c>
      <c r="G3" s="83" t="s">
        <v>270</v>
      </c>
      <c r="H3" s="77" t="s">
        <v>286</v>
      </c>
    </row>
    <row r="4" spans="1:8" ht="15" customHeight="1" x14ac:dyDescent="0.25">
      <c r="A4" s="78"/>
      <c r="B4" s="78" t="s">
        <v>21</v>
      </c>
      <c r="C4" s="84">
        <v>700</v>
      </c>
      <c r="D4" s="85"/>
      <c r="E4" s="81" t="s">
        <v>212</v>
      </c>
      <c r="F4" s="82">
        <v>90</v>
      </c>
      <c r="G4" s="86" t="s">
        <v>271</v>
      </c>
      <c r="H4" s="77" t="s">
        <v>287</v>
      </c>
    </row>
    <row r="5" spans="1:8" ht="15" customHeight="1" x14ac:dyDescent="0.25">
      <c r="A5" s="78"/>
      <c r="B5" s="78" t="s">
        <v>213</v>
      </c>
      <c r="C5" s="84">
        <v>1200</v>
      </c>
      <c r="D5" s="85"/>
      <c r="E5" s="81" t="s">
        <v>214</v>
      </c>
      <c r="F5" s="82">
        <v>160</v>
      </c>
      <c r="G5" s="86" t="s">
        <v>272</v>
      </c>
      <c r="H5" s="77" t="s">
        <v>288</v>
      </c>
    </row>
    <row r="6" spans="1:8" ht="15" customHeight="1" x14ac:dyDescent="0.25">
      <c r="A6" s="78"/>
      <c r="B6" s="78" t="s">
        <v>217</v>
      </c>
      <c r="C6" s="84">
        <v>1800</v>
      </c>
      <c r="D6" s="85"/>
      <c r="E6" s="81" t="s">
        <v>216</v>
      </c>
      <c r="F6" s="82">
        <v>160</v>
      </c>
      <c r="G6" s="88" t="s">
        <v>273</v>
      </c>
      <c r="H6" s="87"/>
    </row>
    <row r="7" spans="1:8" ht="15" customHeight="1" x14ac:dyDescent="0.25">
      <c r="A7" s="78"/>
      <c r="D7" s="85"/>
      <c r="E7" s="81" t="s">
        <v>217</v>
      </c>
      <c r="F7" s="91">
        <v>280</v>
      </c>
      <c r="G7" s="88" t="s">
        <v>274</v>
      </c>
      <c r="H7" s="87"/>
    </row>
    <row r="8" spans="1:8" ht="15" customHeight="1" x14ac:dyDescent="0.25">
      <c r="A8" s="89"/>
      <c r="B8" s="90"/>
      <c r="C8" s="84"/>
      <c r="D8" s="65"/>
      <c r="G8" s="88" t="s">
        <v>275</v>
      </c>
      <c r="H8" s="87"/>
    </row>
    <row r="9" spans="1:8" ht="15" customHeight="1" x14ac:dyDescent="0.25">
      <c r="A9" s="92" t="s">
        <v>218</v>
      </c>
      <c r="B9" s="93" t="s">
        <v>219</v>
      </c>
      <c r="C9" s="94" t="s">
        <v>220</v>
      </c>
      <c r="D9" s="95">
        <v>15</v>
      </c>
      <c r="E9" s="81"/>
      <c r="F9" s="81"/>
      <c r="G9" s="96" t="s">
        <v>276</v>
      </c>
      <c r="H9" s="87"/>
    </row>
    <row r="10" spans="1:8" ht="15" customHeight="1" x14ac:dyDescent="0.25">
      <c r="A10" s="97" t="s">
        <v>209</v>
      </c>
      <c r="B10" s="98">
        <v>85</v>
      </c>
      <c r="C10" s="79"/>
      <c r="D10" s="99"/>
      <c r="E10" s="81"/>
      <c r="F10" s="81"/>
      <c r="G10" s="96" t="s">
        <v>277</v>
      </c>
      <c r="H10" s="87"/>
    </row>
    <row r="11" spans="1:8" ht="15" customHeight="1" x14ac:dyDescent="0.25">
      <c r="A11" s="100" t="s">
        <v>37</v>
      </c>
      <c r="B11" s="78">
        <v>0</v>
      </c>
      <c r="C11" s="84"/>
      <c r="D11" s="85"/>
      <c r="E11" s="81"/>
      <c r="F11" s="81"/>
      <c r="G11" s="96" t="s">
        <v>278</v>
      </c>
      <c r="H11" s="87"/>
    </row>
    <row r="12" spans="1:8" ht="15" customHeight="1" x14ac:dyDescent="0.25">
      <c r="A12" s="100"/>
      <c r="B12" s="78"/>
      <c r="C12" s="84"/>
      <c r="D12" s="101"/>
      <c r="E12" s="102"/>
      <c r="F12" s="102"/>
      <c r="G12" s="103" t="s">
        <v>279</v>
      </c>
      <c r="H12" s="87"/>
    </row>
    <row r="13" spans="1:8" ht="15" customHeight="1" x14ac:dyDescent="0.25">
      <c r="A13" s="92" t="s">
        <v>221</v>
      </c>
      <c r="B13" s="93" t="s">
        <v>219</v>
      </c>
      <c r="C13" s="94" t="s">
        <v>220</v>
      </c>
      <c r="D13" s="95">
        <v>20</v>
      </c>
      <c r="E13" s="81"/>
      <c r="F13" s="81"/>
      <c r="G13" s="103" t="s">
        <v>280</v>
      </c>
      <c r="H13" s="87"/>
    </row>
    <row r="14" spans="1:8" ht="15" customHeight="1" x14ac:dyDescent="0.25">
      <c r="A14" s="97" t="s">
        <v>209</v>
      </c>
      <c r="B14" s="98">
        <v>130</v>
      </c>
      <c r="C14" s="98"/>
      <c r="D14" s="104"/>
      <c r="E14" s="81"/>
      <c r="F14" s="81"/>
      <c r="G14" s="103" t="s">
        <v>281</v>
      </c>
      <c r="H14" s="87"/>
    </row>
    <row r="15" spans="1:8" ht="15" customHeight="1" x14ac:dyDescent="0.25">
      <c r="A15" s="100" t="s">
        <v>37</v>
      </c>
      <c r="B15" s="78">
        <v>0</v>
      </c>
      <c r="C15" s="78"/>
      <c r="D15" s="105"/>
      <c r="G15" s="96" t="s">
        <v>282</v>
      </c>
      <c r="H15" s="87"/>
    </row>
    <row r="16" spans="1:8" ht="15" customHeight="1" x14ac:dyDescent="0.25">
      <c r="E16" s="106"/>
      <c r="F16" s="106"/>
      <c r="G16" s="96" t="s">
        <v>283</v>
      </c>
    </row>
    <row r="18" spans="1:21" ht="15" customHeight="1" x14ac:dyDescent="0.25">
      <c r="A18" s="107" t="s">
        <v>222</v>
      </c>
      <c r="F18" s="108"/>
    </row>
    <row r="19" spans="1:21" ht="15" customHeight="1" x14ac:dyDescent="0.25">
      <c r="A19" s="109" t="s">
        <v>223</v>
      </c>
      <c r="B19" s="110">
        <v>1</v>
      </c>
      <c r="C19" s="110">
        <v>2</v>
      </c>
      <c r="D19" s="110">
        <v>3</v>
      </c>
      <c r="E19" s="110">
        <v>4</v>
      </c>
      <c r="F19" s="110">
        <v>5</v>
      </c>
      <c r="G19" s="35">
        <v>6</v>
      </c>
      <c r="H19" s="110">
        <v>7</v>
      </c>
      <c r="I19" s="110">
        <v>8</v>
      </c>
      <c r="J19" s="110">
        <v>9</v>
      </c>
      <c r="K19" s="110">
        <v>10</v>
      </c>
      <c r="L19" s="110">
        <v>11</v>
      </c>
      <c r="M19" s="110">
        <v>12</v>
      </c>
      <c r="N19" s="110">
        <v>13</v>
      </c>
      <c r="O19" s="110">
        <v>14</v>
      </c>
      <c r="P19" s="110">
        <v>15</v>
      </c>
      <c r="Q19" s="110">
        <v>16</v>
      </c>
      <c r="R19" s="110">
        <v>17</v>
      </c>
      <c r="S19" s="110">
        <v>18</v>
      </c>
      <c r="T19" s="110">
        <v>19</v>
      </c>
      <c r="U19" s="110">
        <v>20</v>
      </c>
    </row>
    <row r="20" spans="1:21" ht="15" customHeight="1" x14ac:dyDescent="0.25">
      <c r="A20" s="111" t="s">
        <v>224</v>
      </c>
      <c r="B20" s="112" t="str">
        <f>IF(BoatRentalForm!B32&lt;&gt;"No",1, "0")</f>
        <v>0</v>
      </c>
      <c r="C20" s="112" t="str">
        <f>IF(BoatRentalForm!C32&lt;&gt;"No",1, "0")</f>
        <v>0</v>
      </c>
      <c r="D20" s="112" t="str">
        <f>IF(BoatRentalForm!D32&lt;&gt;"No",1, "0")</f>
        <v>0</v>
      </c>
      <c r="E20" s="112" t="str">
        <f>IF(BoatRentalForm!E32&lt;&gt;"No",1, "0")</f>
        <v>0</v>
      </c>
      <c r="F20" s="112" t="str">
        <f>IF(BoatRentalForm!F32&lt;&gt;"No",1, "0")</f>
        <v>0</v>
      </c>
      <c r="G20" s="112" t="str">
        <f>IF(BoatRentalForm!G32&lt;&gt;"No",1, "0")</f>
        <v>0</v>
      </c>
      <c r="H20" s="112" t="str">
        <f>IF(BoatRentalForm!H32&lt;&gt;"No",1, "0")</f>
        <v>0</v>
      </c>
      <c r="I20" s="112" t="str">
        <f>IF(BoatRentalForm!I32&lt;&gt;"No",1, "0")</f>
        <v>0</v>
      </c>
      <c r="J20" s="112" t="str">
        <f>IF(BoatRentalForm!J32&lt;&gt;"No",1, "0")</f>
        <v>0</v>
      </c>
      <c r="K20" s="112" t="str">
        <f>IF(BoatRentalForm!K32&lt;&gt;"No",1, "0")</f>
        <v>0</v>
      </c>
      <c r="L20" s="112" t="str">
        <f>IF(BoatRentalForm!L32&lt;&gt;"No",1, "0")</f>
        <v>0</v>
      </c>
      <c r="M20" s="112" t="str">
        <f>IF(BoatRentalForm!M32&lt;&gt;"No",1, "0")</f>
        <v>0</v>
      </c>
      <c r="N20" s="112" t="str">
        <f>IF(BoatRentalForm!N32&lt;&gt;"No",1, "0")</f>
        <v>0</v>
      </c>
      <c r="O20" s="112" t="str">
        <f>IF(BoatRentalForm!O32&lt;&gt;"No",1, "0")</f>
        <v>0</v>
      </c>
      <c r="P20" s="112" t="str">
        <f>IF(BoatRentalForm!P32&lt;&gt;"No",1, "0")</f>
        <v>0</v>
      </c>
      <c r="Q20" s="112" t="str">
        <f>IF(BoatRentalForm!Q32&lt;&gt;"No",1, "0")</f>
        <v>0</v>
      </c>
      <c r="R20" s="112" t="str">
        <f>IF(BoatRentalForm!R32&lt;&gt;"No",1, "0")</f>
        <v>0</v>
      </c>
      <c r="S20" s="112" t="str">
        <f>IF(BoatRentalForm!S32&lt;&gt;"No",1, "0")</f>
        <v>0</v>
      </c>
      <c r="T20" s="112" t="str">
        <f>IF(BoatRentalForm!T32&lt;&gt;"No",1, "0")</f>
        <v>0</v>
      </c>
      <c r="U20" s="112" t="str">
        <f>IF(BoatRentalForm!U32&lt;&gt;"No",1, "0")</f>
        <v>0</v>
      </c>
    </row>
    <row r="21" spans="1:21" ht="15" customHeight="1" x14ac:dyDescent="0.25">
      <c r="A21" t="s">
        <v>225</v>
      </c>
      <c r="B21" s="113" t="str">
        <f>IF(BoatRentalForm!B33&lt;&gt;"No",1, "0")</f>
        <v>0</v>
      </c>
      <c r="C21" s="113" t="str">
        <f>IF(BoatRentalForm!C33&lt;&gt;"No",1, "0")</f>
        <v>0</v>
      </c>
      <c r="D21" s="113" t="str">
        <f>IF(BoatRentalForm!D33&lt;&gt;"No",1, "0")</f>
        <v>0</v>
      </c>
      <c r="E21" s="113" t="str">
        <f>IF(BoatRentalForm!E33&lt;&gt;"No",1, "0")</f>
        <v>0</v>
      </c>
      <c r="F21" s="113" t="str">
        <f>IF(BoatRentalForm!F33&lt;&gt;"No",1, "0")</f>
        <v>0</v>
      </c>
      <c r="G21" s="113" t="str">
        <f>IF(BoatRentalForm!G33&lt;&gt;"No",1, "0")</f>
        <v>0</v>
      </c>
      <c r="H21" s="113" t="str">
        <f>IF(BoatRentalForm!H33&lt;&gt;"No",1, "0")</f>
        <v>0</v>
      </c>
      <c r="I21" s="113" t="str">
        <f>IF(BoatRentalForm!I33&lt;&gt;"No",1, "0")</f>
        <v>0</v>
      </c>
      <c r="J21" s="113" t="str">
        <f>IF(BoatRentalForm!J33&lt;&gt;"No",1, "0")</f>
        <v>0</v>
      </c>
      <c r="K21" s="113" t="str">
        <f>IF(BoatRentalForm!K33&lt;&gt;"No",1, "0")</f>
        <v>0</v>
      </c>
      <c r="L21" s="113" t="str">
        <f>IF(BoatRentalForm!L33&lt;&gt;"No",1, "0")</f>
        <v>0</v>
      </c>
      <c r="M21" s="113" t="str">
        <f>IF(BoatRentalForm!M33&lt;&gt;"No",1, "0")</f>
        <v>0</v>
      </c>
      <c r="N21" s="113" t="str">
        <f>IF(BoatRentalForm!N33&lt;&gt;"No",1, "0")</f>
        <v>0</v>
      </c>
      <c r="O21" s="113" t="str">
        <f>IF(BoatRentalForm!O33&lt;&gt;"No",1, "0")</f>
        <v>0</v>
      </c>
      <c r="P21" s="113" t="str">
        <f>IF(BoatRentalForm!P33&lt;&gt;"No",1, "0")</f>
        <v>0</v>
      </c>
      <c r="Q21" s="113" t="str">
        <f>IF(BoatRentalForm!Q33&lt;&gt;"No",1, "0")</f>
        <v>0</v>
      </c>
      <c r="R21" s="113" t="str">
        <f>IF(BoatRentalForm!R33&lt;&gt;"No",1, "0")</f>
        <v>0</v>
      </c>
      <c r="S21" s="113" t="str">
        <f>IF(BoatRentalForm!S33&lt;&gt;"No",1, "0")</f>
        <v>0</v>
      </c>
      <c r="T21" s="113" t="str">
        <f>IF(BoatRentalForm!T33&lt;&gt;"No",1, "0")</f>
        <v>0</v>
      </c>
      <c r="U21" s="113" t="str">
        <f>IF(BoatRentalForm!U33&lt;&gt;"No",1, "0")</f>
        <v>0</v>
      </c>
    </row>
    <row r="22" spans="1:21" ht="15" customHeight="1" x14ac:dyDescent="0.25">
      <c r="A22" t="s">
        <v>226</v>
      </c>
      <c r="B22" s="113">
        <f t="shared" ref="B22:U22" si="0">B20+B21</f>
        <v>0</v>
      </c>
      <c r="C22" s="113">
        <f t="shared" si="0"/>
        <v>0</v>
      </c>
      <c r="D22" s="113">
        <f t="shared" si="0"/>
        <v>0</v>
      </c>
      <c r="E22" s="113">
        <f t="shared" si="0"/>
        <v>0</v>
      </c>
      <c r="F22" s="113">
        <f t="shared" si="0"/>
        <v>0</v>
      </c>
      <c r="G22" s="113">
        <f t="shared" si="0"/>
        <v>0</v>
      </c>
      <c r="H22" s="113">
        <f t="shared" si="0"/>
        <v>0</v>
      </c>
      <c r="I22" s="113">
        <f t="shared" si="0"/>
        <v>0</v>
      </c>
      <c r="J22" s="113">
        <f t="shared" si="0"/>
        <v>0</v>
      </c>
      <c r="K22" s="113">
        <f t="shared" si="0"/>
        <v>0</v>
      </c>
      <c r="L22" s="113">
        <f t="shared" si="0"/>
        <v>0</v>
      </c>
      <c r="M22" s="113">
        <f t="shared" si="0"/>
        <v>0</v>
      </c>
      <c r="N22" s="113">
        <f t="shared" si="0"/>
        <v>0</v>
      </c>
      <c r="O22" s="113">
        <f t="shared" si="0"/>
        <v>0</v>
      </c>
      <c r="P22" s="113">
        <f t="shared" si="0"/>
        <v>0</v>
      </c>
      <c r="Q22" s="113">
        <f t="shared" si="0"/>
        <v>0</v>
      </c>
      <c r="R22" s="113">
        <f t="shared" si="0"/>
        <v>0</v>
      </c>
      <c r="S22" s="113">
        <f t="shared" si="0"/>
        <v>0</v>
      </c>
      <c r="T22" s="113">
        <f t="shared" si="0"/>
        <v>0</v>
      </c>
      <c r="U22" s="113">
        <f t="shared" si="0"/>
        <v>0</v>
      </c>
    </row>
    <row r="23" spans="1:21" ht="15" customHeight="1" x14ac:dyDescent="0.25">
      <c r="A23" s="108" t="s">
        <v>227</v>
      </c>
      <c r="B23" s="113">
        <f t="shared" ref="B23:U23" si="1">B22+1</f>
        <v>1</v>
      </c>
      <c r="C23" s="113">
        <f t="shared" si="1"/>
        <v>1</v>
      </c>
      <c r="D23" s="113">
        <f t="shared" si="1"/>
        <v>1</v>
      </c>
      <c r="E23" s="113">
        <f t="shared" si="1"/>
        <v>1</v>
      </c>
      <c r="F23" s="113">
        <f t="shared" si="1"/>
        <v>1</v>
      </c>
      <c r="G23" s="113">
        <f t="shared" si="1"/>
        <v>1</v>
      </c>
      <c r="H23" s="113">
        <f t="shared" si="1"/>
        <v>1</v>
      </c>
      <c r="I23" s="113">
        <f t="shared" si="1"/>
        <v>1</v>
      </c>
      <c r="J23" s="113">
        <f t="shared" si="1"/>
        <v>1</v>
      </c>
      <c r="K23" s="113">
        <f t="shared" si="1"/>
        <v>1</v>
      </c>
      <c r="L23" s="113">
        <f t="shared" si="1"/>
        <v>1</v>
      </c>
      <c r="M23" s="113">
        <f t="shared" si="1"/>
        <v>1</v>
      </c>
      <c r="N23" s="113">
        <f t="shared" si="1"/>
        <v>1</v>
      </c>
      <c r="O23" s="113">
        <f t="shared" si="1"/>
        <v>1</v>
      </c>
      <c r="P23" s="113">
        <f t="shared" si="1"/>
        <v>1</v>
      </c>
      <c r="Q23" s="113">
        <f t="shared" si="1"/>
        <v>1</v>
      </c>
      <c r="R23" s="113">
        <f t="shared" si="1"/>
        <v>1</v>
      </c>
      <c r="S23" s="113">
        <f t="shared" si="1"/>
        <v>1</v>
      </c>
      <c r="T23" s="113">
        <f t="shared" si="1"/>
        <v>1</v>
      </c>
      <c r="U23" s="113">
        <f t="shared" si="1"/>
        <v>1</v>
      </c>
    </row>
    <row r="24" spans="1:21" ht="15" customHeight="1" x14ac:dyDescent="0.25">
      <c r="A24" s="109" t="s">
        <v>228</v>
      </c>
      <c r="B24" s="113" t="str">
        <f>LEFT(BoatRentalForm!B29,1)</f>
        <v/>
      </c>
      <c r="C24" s="114" t="str">
        <f>LEFT(BoatRentalForm!C29,1)</f>
        <v/>
      </c>
      <c r="D24" s="113" t="str">
        <f>LEFT(BoatRentalForm!D29,1)</f>
        <v/>
      </c>
      <c r="E24" s="113" t="str">
        <f>LEFT(BoatRentalForm!E29,1)</f>
        <v/>
      </c>
      <c r="F24" s="114" t="str">
        <f>LEFT(BoatRentalForm!F29,1)</f>
        <v/>
      </c>
      <c r="G24" s="113" t="str">
        <f>LEFT(BoatRentalForm!G29,1)</f>
        <v/>
      </c>
      <c r="H24" s="113" t="str">
        <f>LEFT(BoatRentalForm!H29,1)</f>
        <v/>
      </c>
      <c r="I24" s="114" t="str">
        <f>LEFT(BoatRentalForm!I29,1)</f>
        <v/>
      </c>
      <c r="J24" s="113" t="str">
        <f>LEFT(BoatRentalForm!J29,1)</f>
        <v/>
      </c>
      <c r="K24" s="113" t="str">
        <f>LEFT(BoatRentalForm!K29,1)</f>
        <v/>
      </c>
      <c r="L24" s="114" t="str">
        <f>LEFT(BoatRentalForm!L29,1)</f>
        <v/>
      </c>
      <c r="M24" s="113" t="str">
        <f>LEFT(BoatRentalForm!M29,1)</f>
        <v/>
      </c>
      <c r="N24" s="113" t="str">
        <f>LEFT(BoatRentalForm!N29,1)</f>
        <v/>
      </c>
      <c r="O24" s="114" t="str">
        <f>LEFT(BoatRentalForm!O29,1)</f>
        <v/>
      </c>
      <c r="P24" s="113" t="str">
        <f>LEFT(BoatRentalForm!P29,1)</f>
        <v/>
      </c>
      <c r="Q24" s="113" t="str">
        <f>LEFT(BoatRentalForm!Q29,1)</f>
        <v/>
      </c>
      <c r="R24" s="114" t="str">
        <f>LEFT(BoatRentalForm!R29,1)</f>
        <v/>
      </c>
      <c r="S24" s="113" t="str">
        <f>LEFT(BoatRentalForm!S29,1)</f>
        <v/>
      </c>
      <c r="T24" s="113" t="str">
        <f>LEFT(BoatRentalForm!T29,1)</f>
        <v/>
      </c>
      <c r="U24" s="114" t="str">
        <f>LEFT(BoatRentalForm!U29,1)</f>
        <v/>
      </c>
    </row>
    <row r="25" spans="1:21" ht="15" customHeight="1" x14ac:dyDescent="0.25">
      <c r="A25" s="60" t="s">
        <v>229</v>
      </c>
      <c r="B25" s="113" t="b">
        <f>IF(BoatRentalForm!B36="YES",(IF(BoatRentalForm!B30="Scull",B24,0)))</f>
        <v>0</v>
      </c>
      <c r="C25" s="114" t="b">
        <f>IF(BoatRentalForm!C36="YES",(IF(BoatRentalForm!C30="Scull",C24,0)))</f>
        <v>0</v>
      </c>
      <c r="D25" s="113" t="b">
        <f>IF(BoatRentalForm!D36="YES",(IF(BoatRentalForm!D30="Scull",D24,0)))</f>
        <v>0</v>
      </c>
      <c r="E25" s="113" t="b">
        <f>IF(BoatRentalForm!E36="YES",(IF(BoatRentalForm!E30="Scull",E24,0)))</f>
        <v>0</v>
      </c>
      <c r="F25" s="114" t="b">
        <f>IF(BoatRentalForm!F36="YES",(IF(BoatRentalForm!F30="Scull",F24,0)))</f>
        <v>0</v>
      </c>
      <c r="G25" s="113" t="b">
        <f>IF(BoatRentalForm!G36="YES",(IF(BoatRentalForm!G30="Scull",G24,0)))</f>
        <v>0</v>
      </c>
      <c r="H25" s="113" t="b">
        <f>IF(BoatRentalForm!H36="YES",(IF(BoatRentalForm!H30="Scull",H24,0)))</f>
        <v>0</v>
      </c>
      <c r="I25" s="114" t="b">
        <f>IF(BoatRentalForm!I36="YES",(IF(BoatRentalForm!I30="Scull",I24,0)))</f>
        <v>0</v>
      </c>
      <c r="J25" s="113" t="b">
        <f>IF(BoatRentalForm!J36="YES",(IF(BoatRentalForm!J30="Scull",J24,0)))</f>
        <v>0</v>
      </c>
      <c r="K25" s="113" t="b">
        <f>IF(BoatRentalForm!K36="YES",(IF(BoatRentalForm!K30="Scull",K24,0)))</f>
        <v>0</v>
      </c>
      <c r="L25" s="114" t="b">
        <f>IF(BoatRentalForm!L36="YES",(IF(BoatRentalForm!L30="Scull",L24,0)))</f>
        <v>0</v>
      </c>
      <c r="M25" s="113" t="b">
        <f>IF(BoatRentalForm!M36="YES",(IF(BoatRentalForm!M30="Scull",M24,0)))</f>
        <v>0</v>
      </c>
      <c r="N25" s="113" t="b">
        <f>IF(BoatRentalForm!N36="YES",(IF(BoatRentalForm!N30="Scull",N24,0)))</f>
        <v>0</v>
      </c>
      <c r="O25" s="114" t="b">
        <f>IF(BoatRentalForm!O36="YES",(IF(BoatRentalForm!O30="Scull",O24,0)))</f>
        <v>0</v>
      </c>
      <c r="P25" s="113" t="b">
        <f>IF(BoatRentalForm!P36="YES",(IF(BoatRentalForm!P30="Scull",P24,0)))</f>
        <v>0</v>
      </c>
      <c r="Q25" s="113" t="b">
        <f>IF(BoatRentalForm!Q36="YES",(IF(BoatRentalForm!Q30="Scull",Q24,0)))</f>
        <v>0</v>
      </c>
      <c r="R25" s="114" t="b">
        <f>IF(BoatRentalForm!R36="YES",(IF(BoatRentalForm!R30="Scull",R24,0)))</f>
        <v>0</v>
      </c>
      <c r="S25" s="113" t="b">
        <f>IF(BoatRentalForm!S36="YES",(IF(BoatRentalForm!S30="Scull",S24,0)))</f>
        <v>0</v>
      </c>
      <c r="T25" s="113" t="b">
        <f>IF(BoatRentalForm!T36="YES",(IF(BoatRentalForm!T30="Scull",T24,0)))</f>
        <v>0</v>
      </c>
      <c r="U25" s="114" t="b">
        <f>IF(BoatRentalForm!U36="YES",(IF(BoatRentalForm!U30="Scull",U24,0)))</f>
        <v>0</v>
      </c>
    </row>
    <row r="26" spans="1:21" ht="15" customHeight="1" x14ac:dyDescent="0.25">
      <c r="A26" s="60" t="s">
        <v>221</v>
      </c>
      <c r="B26" s="113" t="b">
        <f>IF(BoatRentalForm!B36="YES",(IF(BoatRentalForm!B30="Sweep",B24/2,0)))</f>
        <v>0</v>
      </c>
      <c r="C26" s="113" t="b">
        <f>IF(BoatRentalForm!C36="YES",(IF(BoatRentalForm!C30="Sweep",C24/2,0)))</f>
        <v>0</v>
      </c>
      <c r="D26" s="113" t="b">
        <f>IF(BoatRentalForm!D36="YES",(IF(BoatRentalForm!D30="Sweep",D24/2,0)))</f>
        <v>0</v>
      </c>
      <c r="E26" s="113" t="b">
        <f>IF(BoatRentalForm!E36="YES",(IF(BoatRentalForm!E30="Sweep",E24/2,0)))</f>
        <v>0</v>
      </c>
      <c r="F26" s="113" t="b">
        <f>IF(BoatRentalForm!F36="YES",(IF(BoatRentalForm!F30="Sweep",F24/2,0)))</f>
        <v>0</v>
      </c>
      <c r="G26" s="113" t="b">
        <f>IF(BoatRentalForm!G36="YES",(IF(BoatRentalForm!G30="Sweep",G24/2,0)))</f>
        <v>0</v>
      </c>
      <c r="H26" s="113" t="b">
        <f>IF(BoatRentalForm!H36="YES",(IF(BoatRentalForm!H30="Sweep",H24/2,0)))</f>
        <v>0</v>
      </c>
      <c r="I26" s="113" t="b">
        <f>IF(BoatRentalForm!I36="YES",(IF(BoatRentalForm!I30="Sweep",I24/2,0)))</f>
        <v>0</v>
      </c>
      <c r="J26" s="113" t="b">
        <f>IF(BoatRentalForm!J36="YES",(IF(BoatRentalForm!J30="Sweep",J24/2,0)))</f>
        <v>0</v>
      </c>
      <c r="K26" s="113" t="b">
        <f>IF(BoatRentalForm!K36="YES",(IF(BoatRentalForm!K30="Sweep",K24/2,0)))</f>
        <v>0</v>
      </c>
      <c r="L26" s="113" t="b">
        <f>IF(BoatRentalForm!L36="YES",(IF(BoatRentalForm!L30="Sweep",L24/2,0)))</f>
        <v>0</v>
      </c>
      <c r="M26" s="113" t="b">
        <f>IF(BoatRentalForm!M36="YES",(IF(BoatRentalForm!M30="Sweep",M24/2,0)))</f>
        <v>0</v>
      </c>
      <c r="N26" s="113" t="b">
        <f>IF(BoatRentalForm!N36="YES",(IF(BoatRentalForm!N30="Sweep",N24/2,0)))</f>
        <v>0</v>
      </c>
      <c r="O26" s="113" t="b">
        <f>IF(BoatRentalForm!O36="YES",(IF(BoatRentalForm!O30="Sweep",O24/2,0)))</f>
        <v>0</v>
      </c>
      <c r="P26" s="113" t="b">
        <f>IF(BoatRentalForm!P36="YES",(IF(BoatRentalForm!P30="Sweep",P24/2,0)))</f>
        <v>0</v>
      </c>
      <c r="Q26" s="113" t="b">
        <f>IF(BoatRentalForm!Q36="YES",(IF(BoatRentalForm!Q30="Sweep",Q24/2,0)))</f>
        <v>0</v>
      </c>
      <c r="R26" s="113" t="b">
        <f>IF(BoatRentalForm!R36="YES",(IF(BoatRentalForm!R30="Sweep",R24/2,0)))</f>
        <v>0</v>
      </c>
      <c r="S26" s="113" t="b">
        <f>IF(BoatRentalForm!S36="YES",(IF(BoatRentalForm!S30="Sweep",S24/2,0)))</f>
        <v>0</v>
      </c>
      <c r="T26" s="113" t="b">
        <f>IF(BoatRentalForm!T36="YES",(IF(BoatRentalForm!T30="Sweep",T24/2,0)))</f>
        <v>0</v>
      </c>
      <c r="U26" s="113" t="b">
        <f>IF(BoatRentalForm!U36="YES",(IF(BoatRentalForm!U30="Sweep",U24/2,0)))</f>
        <v>0</v>
      </c>
    </row>
    <row r="27" spans="1:21" ht="15" customHeight="1" x14ac:dyDescent="0.25">
      <c r="A27" t="s">
        <v>230</v>
      </c>
      <c r="B27" s="113" t="b">
        <f>IF(BoatRentalForm!B36="YES",(IF(BoatRentalForm!B30="Scull",B23*B24*D9,B23*B26*D13)))</f>
        <v>0</v>
      </c>
      <c r="C27" s="113" t="b">
        <f>IF(BoatRentalForm!C36="YES",(IF(BoatRentalForm!C30="Scull",C23*C24*D9,C23*C26*D13)))</f>
        <v>0</v>
      </c>
      <c r="D27" s="113" t="b">
        <f>IF(BoatRentalForm!D36="YES",(IF(BoatRentalForm!D30="Scull",D23*D24*D9,D23*D26*D13)))</f>
        <v>0</v>
      </c>
      <c r="E27" s="113" t="b">
        <f>IF(BoatRentalForm!E36="YES",(IF(BoatRentalForm!E30="Scull",E23*E24*D9,E23*E26*D13)))</f>
        <v>0</v>
      </c>
      <c r="F27" s="113" t="b">
        <f>IF(BoatRentalForm!F36="YES",(IF(BoatRentalForm!F30="Scull",F23*F24*D9,F23*F26*D13)))</f>
        <v>0</v>
      </c>
      <c r="G27" s="113" t="b">
        <f>IF(BoatRentalForm!G36="YES",(IF(BoatRentalForm!G30="Scull",G23*G24*D9,G23*G26*D13)))</f>
        <v>0</v>
      </c>
      <c r="H27" s="113" t="b">
        <f>IF(BoatRentalForm!H36="YES",(IF(BoatRentalForm!H30="Scull",H23*H24*D9,H23*H26*D13)))</f>
        <v>0</v>
      </c>
      <c r="I27" s="113" t="b">
        <f>IF(BoatRentalForm!I36="YES",(IF(BoatRentalForm!I30="Scull",I23*I24*D9,I23*I26*D13)))</f>
        <v>0</v>
      </c>
      <c r="J27" s="113" t="b">
        <f>IF(BoatRentalForm!J36="YES",(IF(BoatRentalForm!J30="Scull",J23*J24*D9,J23*J26*D13)))</f>
        <v>0</v>
      </c>
      <c r="K27" s="113" t="b">
        <f>IF(BoatRentalForm!K36="YES",(IF(BoatRentalForm!K30="Scull",K23*K24*D9,K23*K26*D13)))</f>
        <v>0</v>
      </c>
      <c r="L27" s="113" t="b">
        <f>IF(BoatRentalForm!L36="YES",(IF(BoatRentalForm!L30="Scull",L23*L24*D9,L23*L26*D13)))</f>
        <v>0</v>
      </c>
      <c r="M27" s="113" t="b">
        <f>IF(BoatRentalForm!M36="YES",(IF(BoatRentalForm!M30="Scull",M23*M24*D9,M23*M26*D13)))</f>
        <v>0</v>
      </c>
      <c r="N27" s="113" t="b">
        <f>IF(BoatRentalForm!N36="YES",(IF(BoatRentalForm!N30="Scull",N23*N24*D9,N23*N26*D13)))</f>
        <v>0</v>
      </c>
      <c r="O27" s="113" t="b">
        <f>IF(BoatRentalForm!O36="YES",(IF(BoatRentalForm!O30="Scull",O23*O24*D9,O23*O26*D13)))</f>
        <v>0</v>
      </c>
      <c r="P27" s="113" t="b">
        <f>IF(BoatRentalForm!P36="YES",(IF(BoatRentalForm!P30="Scull",P23*P24*D9,P23*P26*D13)))</f>
        <v>0</v>
      </c>
      <c r="Q27" s="113" t="b">
        <f>IF(BoatRentalForm!Q36="YES",(IF(BoatRentalForm!Q30="Scull",Q23*Q24*D9,Q23*Q26*D13)))</f>
        <v>0</v>
      </c>
      <c r="R27" s="113" t="b">
        <f>IF(BoatRentalForm!R36="YES",(IF(BoatRentalForm!R30="Scull",R23*R24*D9,R23*R26*D13)))</f>
        <v>0</v>
      </c>
      <c r="S27" s="113" t="b">
        <f>IF(BoatRentalForm!S36="YES",(IF(BoatRentalForm!S30="Scull",S23*S24*D9,S23*S26*D13)))</f>
        <v>0</v>
      </c>
      <c r="T27" s="113" t="b">
        <f>IF(BoatRentalForm!T36="YES",(IF(BoatRentalForm!T30="Scull",T23*T24*D9,T23*T26*D13)))</f>
        <v>0</v>
      </c>
      <c r="U27" s="113" t="b">
        <f>IF(BoatRentalForm!U36="YES",(IF(BoatRentalForm!U30="Scull",U23*U24*D9,U23*U26*D13)))</f>
        <v>0</v>
      </c>
    </row>
    <row r="29" spans="1:21" ht="15" customHeight="1" x14ac:dyDescent="0.25">
      <c r="A29" t="s">
        <v>231</v>
      </c>
      <c r="B29" s="113">
        <f>SUM(B25:U25)</f>
        <v>0</v>
      </c>
      <c r="C29" s="115"/>
    </row>
    <row r="30" spans="1:21" ht="15" customHeight="1" x14ac:dyDescent="0.25">
      <c r="A30" s="60" t="s">
        <v>232</v>
      </c>
      <c r="B30" s="113">
        <f>SUM(B26:U26)</f>
        <v>0</v>
      </c>
    </row>
    <row r="33" spans="5:7" ht="15" customHeight="1" x14ac:dyDescent="0.25">
      <c r="E33" s="61"/>
      <c r="G33" s="60"/>
    </row>
    <row r="34" spans="5:7" ht="15" customHeight="1" x14ac:dyDescent="0.25">
      <c r="E34" s="61"/>
      <c r="G34" s="60"/>
    </row>
    <row r="35" spans="5:7" ht="15" customHeight="1" x14ac:dyDescent="0.25">
      <c r="E35" s="61"/>
      <c r="G35" s="60"/>
    </row>
  </sheetData>
  <phoneticPr fontId="15" type="noConversion"/>
  <dataValidations count="1">
    <dataValidation type="list" allowBlank="1" showInputMessage="1" showErrorMessage="1" sqref="A2 D2" xr:uid="{00000000-0002-0000-0300-000000000000}">
      <formula1>"Yes,No"</formula1>
      <formula2>0</formula2>
    </dataValidation>
  </dataValidations>
  <pageMargins left="0.7" right="0.7" top="0.75" bottom="0.75"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6"/>
  <sheetViews>
    <sheetView zoomScaleNormal="100" workbookViewId="0">
      <selection activeCell="H381" sqref="H381"/>
    </sheetView>
  </sheetViews>
  <sheetFormatPr defaultColWidth="8.5703125" defaultRowHeight="15" x14ac:dyDescent="0.25"/>
  <cols>
    <col min="4" max="4" width="9.140625" customWidth="1"/>
    <col min="5" max="5" width="11.42578125" bestFit="1" customWidth="1"/>
    <col min="6" max="6" width="19.28515625" customWidth="1"/>
  </cols>
  <sheetData>
    <row r="1" spans="1:6" ht="15" customHeight="1" x14ac:dyDescent="0.25">
      <c r="A1" t="s">
        <v>233</v>
      </c>
      <c r="B1" t="s">
        <v>234</v>
      </c>
      <c r="C1" t="s">
        <v>235</v>
      </c>
      <c r="D1" t="s">
        <v>204</v>
      </c>
      <c r="E1" t="s">
        <v>236</v>
      </c>
      <c r="F1" t="s">
        <v>237</v>
      </c>
    </row>
    <row r="2" spans="1:6" ht="15" customHeight="1" x14ac:dyDescent="0.25">
      <c r="A2" s="116">
        <v>101</v>
      </c>
      <c r="B2" s="117" t="s">
        <v>289</v>
      </c>
      <c r="C2" s="116"/>
      <c r="D2" s="118" t="s">
        <v>210</v>
      </c>
      <c r="E2" s="119">
        <v>0.33333333333333331</v>
      </c>
      <c r="F2" s="25" t="s">
        <v>291</v>
      </c>
    </row>
    <row r="3" spans="1:6" ht="15" customHeight="1" x14ac:dyDescent="0.25">
      <c r="A3" s="116">
        <v>101</v>
      </c>
      <c r="B3" s="117" t="s">
        <v>289</v>
      </c>
      <c r="C3" s="116"/>
      <c r="D3" s="118" t="s">
        <v>210</v>
      </c>
      <c r="E3" s="119">
        <v>0.33333333333333331</v>
      </c>
      <c r="F3" s="25" t="s">
        <v>291</v>
      </c>
    </row>
    <row r="4" spans="1:6" ht="15" customHeight="1" x14ac:dyDescent="0.25">
      <c r="A4" s="116">
        <v>101</v>
      </c>
      <c r="B4" s="117" t="s">
        <v>289</v>
      </c>
      <c r="C4" s="116"/>
      <c r="D4" s="118" t="s">
        <v>210</v>
      </c>
      <c r="E4" s="119">
        <v>0.33333333333333331</v>
      </c>
      <c r="F4" s="25" t="s">
        <v>291</v>
      </c>
    </row>
    <row r="5" spans="1:6" ht="15" customHeight="1" x14ac:dyDescent="0.25">
      <c r="A5" s="116">
        <v>107</v>
      </c>
      <c r="B5" s="116" t="s">
        <v>292</v>
      </c>
      <c r="C5" s="116"/>
      <c r="D5" s="118" t="s">
        <v>210</v>
      </c>
      <c r="E5" s="119">
        <v>0.375</v>
      </c>
      <c r="F5" s="25" t="s">
        <v>291</v>
      </c>
    </row>
    <row r="6" spans="1:6" ht="15" customHeight="1" x14ac:dyDescent="0.25">
      <c r="A6" s="116">
        <v>107</v>
      </c>
      <c r="B6" s="116" t="s">
        <v>292</v>
      </c>
      <c r="C6" s="116"/>
      <c r="D6" s="118" t="s">
        <v>210</v>
      </c>
      <c r="E6" s="119">
        <v>0.375</v>
      </c>
      <c r="F6" s="25" t="s">
        <v>291</v>
      </c>
    </row>
    <row r="7" spans="1:6" ht="15" customHeight="1" x14ac:dyDescent="0.25">
      <c r="A7" s="116">
        <v>107</v>
      </c>
      <c r="B7" s="116" t="s">
        <v>292</v>
      </c>
      <c r="C7" s="116"/>
      <c r="D7" s="118" t="s">
        <v>210</v>
      </c>
      <c r="E7" s="119">
        <v>0.375</v>
      </c>
      <c r="F7" s="25" t="s">
        <v>291</v>
      </c>
    </row>
    <row r="8" spans="1:6" ht="15" customHeight="1" x14ac:dyDescent="0.25">
      <c r="A8" s="116">
        <v>119</v>
      </c>
      <c r="B8" s="117" t="s">
        <v>293</v>
      </c>
      <c r="C8" s="116"/>
      <c r="D8" s="118" t="s">
        <v>210</v>
      </c>
      <c r="E8" s="119">
        <v>0.44444444444444442</v>
      </c>
      <c r="F8" s="25" t="s">
        <v>291</v>
      </c>
    </row>
    <row r="9" spans="1:6" ht="15" customHeight="1" x14ac:dyDescent="0.25">
      <c r="A9" s="116">
        <v>119</v>
      </c>
      <c r="B9" s="117" t="s">
        <v>293</v>
      </c>
      <c r="C9" s="116"/>
      <c r="D9" s="118" t="s">
        <v>210</v>
      </c>
      <c r="E9" s="119">
        <v>0.44444444444444442</v>
      </c>
      <c r="F9" s="25" t="s">
        <v>291</v>
      </c>
    </row>
    <row r="10" spans="1:6" ht="15" customHeight="1" x14ac:dyDescent="0.25">
      <c r="A10" s="116">
        <v>130</v>
      </c>
      <c r="B10" s="117" t="s">
        <v>294</v>
      </c>
      <c r="C10" s="116"/>
      <c r="D10" s="118" t="s">
        <v>210</v>
      </c>
      <c r="E10" s="119">
        <v>0.51388888888888884</v>
      </c>
      <c r="F10" s="25" t="s">
        <v>291</v>
      </c>
    </row>
    <row r="11" spans="1:6" ht="15" customHeight="1" x14ac:dyDescent="0.25">
      <c r="A11" s="116">
        <v>130</v>
      </c>
      <c r="B11" s="117" t="s">
        <v>294</v>
      </c>
      <c r="C11" s="116"/>
      <c r="D11" s="118" t="s">
        <v>210</v>
      </c>
      <c r="E11" s="119">
        <v>0.51388888888888884</v>
      </c>
      <c r="F11" s="25" t="s">
        <v>291</v>
      </c>
    </row>
    <row r="12" spans="1:6" ht="15" customHeight="1" x14ac:dyDescent="0.25">
      <c r="A12" s="116">
        <v>130</v>
      </c>
      <c r="B12" s="117" t="s">
        <v>294</v>
      </c>
      <c r="C12" s="116"/>
      <c r="D12" s="118" t="s">
        <v>210</v>
      </c>
      <c r="E12" s="119">
        <v>0.51388888888888884</v>
      </c>
      <c r="F12" s="25" t="s">
        <v>291</v>
      </c>
    </row>
    <row r="13" spans="1:6" ht="15" customHeight="1" x14ac:dyDescent="0.25">
      <c r="A13" s="116">
        <v>102</v>
      </c>
      <c r="B13" s="116" t="s">
        <v>295</v>
      </c>
      <c r="C13" s="116"/>
      <c r="D13" s="124" t="s">
        <v>212</v>
      </c>
      <c r="E13" s="119">
        <v>0.34027777777777779</v>
      </c>
      <c r="F13" s="25" t="s">
        <v>291</v>
      </c>
    </row>
    <row r="14" spans="1:6" ht="15" customHeight="1" x14ac:dyDescent="0.25">
      <c r="A14" s="116">
        <v>102</v>
      </c>
      <c r="B14" s="116" t="s">
        <v>295</v>
      </c>
      <c r="C14" s="116"/>
      <c r="D14" s="124" t="s">
        <v>212</v>
      </c>
      <c r="E14" s="119">
        <v>0.34027777777777779</v>
      </c>
      <c r="F14" s="25" t="s">
        <v>291</v>
      </c>
    </row>
    <row r="15" spans="1:6" ht="15" customHeight="1" x14ac:dyDescent="0.25">
      <c r="A15" s="116">
        <v>102</v>
      </c>
      <c r="B15" s="116" t="s">
        <v>295</v>
      </c>
      <c r="C15" s="116"/>
      <c r="D15" s="124" t="s">
        <v>212</v>
      </c>
      <c r="E15" s="119">
        <v>0.34027777777777779</v>
      </c>
      <c r="F15" s="25" t="s">
        <v>291</v>
      </c>
    </row>
    <row r="16" spans="1:6" ht="15" customHeight="1" x14ac:dyDescent="0.25">
      <c r="A16" s="116">
        <v>104</v>
      </c>
      <c r="B16" s="116" t="s">
        <v>296</v>
      </c>
      <c r="C16" s="116"/>
      <c r="D16" s="122" t="s">
        <v>211</v>
      </c>
      <c r="E16" s="119">
        <v>0.35416666666666669</v>
      </c>
      <c r="F16" s="25" t="s">
        <v>291</v>
      </c>
    </row>
    <row r="17" spans="1:6" ht="15" customHeight="1" x14ac:dyDescent="0.25">
      <c r="A17" s="116">
        <v>104</v>
      </c>
      <c r="B17" s="116" t="s">
        <v>296</v>
      </c>
      <c r="C17" s="116"/>
      <c r="D17" s="122" t="s">
        <v>211</v>
      </c>
      <c r="E17" s="119">
        <v>0.35416666666666669</v>
      </c>
      <c r="F17" s="25" t="s">
        <v>291</v>
      </c>
    </row>
    <row r="18" spans="1:6" ht="15" customHeight="1" x14ac:dyDescent="0.25">
      <c r="A18" s="116">
        <v>104</v>
      </c>
      <c r="B18" s="116" t="s">
        <v>296</v>
      </c>
      <c r="C18" s="116"/>
      <c r="D18" s="122" t="s">
        <v>211</v>
      </c>
      <c r="E18" s="119">
        <v>0.35416666666666669</v>
      </c>
      <c r="F18" s="25" t="s">
        <v>291</v>
      </c>
    </row>
    <row r="19" spans="1:6" ht="15" customHeight="1" x14ac:dyDescent="0.25">
      <c r="A19" s="116">
        <v>108</v>
      </c>
      <c r="B19" s="116" t="s">
        <v>297</v>
      </c>
      <c r="C19" s="116"/>
      <c r="D19" s="124" t="s">
        <v>212</v>
      </c>
      <c r="E19" s="119">
        <v>0.375</v>
      </c>
      <c r="F19" s="25" t="s">
        <v>291</v>
      </c>
    </row>
    <row r="20" spans="1:6" ht="15" customHeight="1" x14ac:dyDescent="0.25">
      <c r="A20" s="116">
        <v>108</v>
      </c>
      <c r="B20" s="116" t="s">
        <v>297</v>
      </c>
      <c r="C20" s="116"/>
      <c r="D20" s="124" t="s">
        <v>212</v>
      </c>
      <c r="E20" s="119">
        <v>0.375</v>
      </c>
      <c r="F20" s="25" t="s">
        <v>291</v>
      </c>
    </row>
    <row r="21" spans="1:6" ht="15" customHeight="1" x14ac:dyDescent="0.25">
      <c r="A21" s="116">
        <v>108</v>
      </c>
      <c r="B21" s="116" t="s">
        <v>297</v>
      </c>
      <c r="C21" s="116"/>
      <c r="D21" s="124" t="s">
        <v>212</v>
      </c>
      <c r="E21" s="119">
        <v>0.375</v>
      </c>
      <c r="F21" s="25" t="s">
        <v>291</v>
      </c>
    </row>
    <row r="22" spans="1:6" ht="15" customHeight="1" x14ac:dyDescent="0.25">
      <c r="A22" s="116">
        <v>111</v>
      </c>
      <c r="B22" s="116" t="s">
        <v>298</v>
      </c>
      <c r="C22" s="116"/>
      <c r="D22" s="124" t="s">
        <v>212</v>
      </c>
      <c r="E22" s="119">
        <v>0.39583333333333331</v>
      </c>
      <c r="F22" s="25" t="s">
        <v>291</v>
      </c>
    </row>
    <row r="23" spans="1:6" ht="15" customHeight="1" x14ac:dyDescent="0.25">
      <c r="A23" s="116">
        <v>111</v>
      </c>
      <c r="B23" s="116" t="s">
        <v>298</v>
      </c>
      <c r="C23" s="116"/>
      <c r="D23" s="124" t="s">
        <v>212</v>
      </c>
      <c r="E23" s="119">
        <v>0.39583333333333331</v>
      </c>
      <c r="F23" s="25" t="s">
        <v>291</v>
      </c>
    </row>
    <row r="24" spans="1:6" ht="15" customHeight="1" x14ac:dyDescent="0.25">
      <c r="A24" s="116">
        <v>111</v>
      </c>
      <c r="B24" s="116" t="s">
        <v>298</v>
      </c>
      <c r="C24" s="116"/>
      <c r="D24" s="124" t="s">
        <v>212</v>
      </c>
      <c r="E24" s="119">
        <v>0.39583333333333331</v>
      </c>
      <c r="F24" s="25" t="s">
        <v>291</v>
      </c>
    </row>
    <row r="25" spans="1:6" ht="15" customHeight="1" x14ac:dyDescent="0.25">
      <c r="A25" s="116">
        <v>112</v>
      </c>
      <c r="B25" s="117" t="s">
        <v>299</v>
      </c>
      <c r="C25" s="116"/>
      <c r="D25" s="122" t="s">
        <v>211</v>
      </c>
      <c r="E25" s="119">
        <v>0.40277777777777779</v>
      </c>
      <c r="F25" s="25" t="s">
        <v>291</v>
      </c>
    </row>
    <row r="26" spans="1:6" ht="15" customHeight="1" x14ac:dyDescent="0.25">
      <c r="A26" s="116">
        <v>112</v>
      </c>
      <c r="B26" s="117" t="s">
        <v>299</v>
      </c>
      <c r="C26" s="116"/>
      <c r="D26" s="122" t="s">
        <v>211</v>
      </c>
      <c r="E26" s="119">
        <v>0.40277777777777779</v>
      </c>
      <c r="F26" s="25" t="s">
        <v>291</v>
      </c>
    </row>
    <row r="27" spans="1:6" ht="15" customHeight="1" x14ac:dyDescent="0.25">
      <c r="A27" s="116">
        <v>112</v>
      </c>
      <c r="B27" s="117" t="s">
        <v>299</v>
      </c>
      <c r="C27" s="116"/>
      <c r="D27" s="122" t="s">
        <v>211</v>
      </c>
      <c r="E27" s="119">
        <v>0.40277777777777779</v>
      </c>
      <c r="F27" s="25" t="s">
        <v>291</v>
      </c>
    </row>
    <row r="28" spans="1:6" ht="15" customHeight="1" x14ac:dyDescent="0.25">
      <c r="A28" s="116">
        <v>114</v>
      </c>
      <c r="B28" s="116" t="s">
        <v>300</v>
      </c>
      <c r="C28" s="116"/>
      <c r="D28" s="122" t="s">
        <v>211</v>
      </c>
      <c r="E28" s="119">
        <v>0.41666666666666669</v>
      </c>
      <c r="F28" s="25" t="s">
        <v>291</v>
      </c>
    </row>
    <row r="29" spans="1:6" ht="15" customHeight="1" x14ac:dyDescent="0.25">
      <c r="A29" s="116">
        <v>114</v>
      </c>
      <c r="B29" s="116" t="s">
        <v>300</v>
      </c>
      <c r="C29" s="116"/>
      <c r="D29" s="122" t="s">
        <v>211</v>
      </c>
      <c r="E29" s="119">
        <v>0.41666666666666669</v>
      </c>
      <c r="F29" s="25" t="s">
        <v>291</v>
      </c>
    </row>
    <row r="30" spans="1:6" ht="15" customHeight="1" x14ac:dyDescent="0.25">
      <c r="A30" s="116">
        <v>114</v>
      </c>
      <c r="B30" s="116" t="s">
        <v>300</v>
      </c>
      <c r="C30" s="116"/>
      <c r="D30" s="122" t="s">
        <v>211</v>
      </c>
      <c r="E30" s="119">
        <v>0.41666666666666669</v>
      </c>
      <c r="F30" s="25" t="s">
        <v>291</v>
      </c>
    </row>
    <row r="31" spans="1:6" ht="15" customHeight="1" x14ac:dyDescent="0.25">
      <c r="A31" s="116">
        <v>117</v>
      </c>
      <c r="B31" s="116" t="s">
        <v>301</v>
      </c>
      <c r="C31" s="116"/>
      <c r="D31" s="124" t="s">
        <v>212</v>
      </c>
      <c r="E31" s="119">
        <v>0.43055555555555558</v>
      </c>
      <c r="F31" s="25" t="s">
        <v>291</v>
      </c>
    </row>
    <row r="32" spans="1:6" ht="15" customHeight="1" x14ac:dyDescent="0.25">
      <c r="A32" s="116">
        <v>117</v>
      </c>
      <c r="B32" s="116" t="s">
        <v>301</v>
      </c>
      <c r="C32" s="116"/>
      <c r="D32" s="124" t="s">
        <v>212</v>
      </c>
      <c r="E32" s="119">
        <v>0.43055555555555558</v>
      </c>
      <c r="F32" s="25" t="s">
        <v>291</v>
      </c>
    </row>
    <row r="33" spans="1:6" ht="15" customHeight="1" x14ac:dyDescent="0.25">
      <c r="A33" s="116">
        <v>117</v>
      </c>
      <c r="B33" s="116" t="s">
        <v>301</v>
      </c>
      <c r="C33" s="116"/>
      <c r="D33" s="124" t="s">
        <v>212</v>
      </c>
      <c r="E33" s="119">
        <v>0.43055555555555558</v>
      </c>
      <c r="F33" s="25" t="s">
        <v>291</v>
      </c>
    </row>
    <row r="34" spans="1:6" ht="15" customHeight="1" x14ac:dyDescent="0.25">
      <c r="A34" s="116">
        <v>121</v>
      </c>
      <c r="B34" s="116" t="s">
        <v>302</v>
      </c>
      <c r="C34" s="121"/>
      <c r="D34" s="122" t="s">
        <v>211</v>
      </c>
      <c r="E34" s="119">
        <v>0.4513888888888889</v>
      </c>
      <c r="F34" s="25" t="s">
        <v>291</v>
      </c>
    </row>
    <row r="35" spans="1:6" ht="15" customHeight="1" x14ac:dyDescent="0.25">
      <c r="A35" s="116">
        <v>121</v>
      </c>
      <c r="B35" s="116" t="s">
        <v>302</v>
      </c>
      <c r="C35" s="121"/>
      <c r="D35" s="122" t="s">
        <v>211</v>
      </c>
      <c r="E35" s="119">
        <v>0.4513888888888889</v>
      </c>
      <c r="F35" s="25" t="s">
        <v>291</v>
      </c>
    </row>
    <row r="36" spans="1:6" ht="15" customHeight="1" x14ac:dyDescent="0.25">
      <c r="A36" s="116">
        <v>121</v>
      </c>
      <c r="B36" s="116" t="s">
        <v>302</v>
      </c>
      <c r="C36" s="121"/>
      <c r="D36" s="122" t="s">
        <v>211</v>
      </c>
      <c r="E36" s="119">
        <v>0.4513888888888889</v>
      </c>
      <c r="F36" s="25" t="s">
        <v>291</v>
      </c>
    </row>
    <row r="37" spans="1:6" ht="15" customHeight="1" x14ac:dyDescent="0.25">
      <c r="A37" s="116">
        <v>123</v>
      </c>
      <c r="B37" s="130" t="s">
        <v>303</v>
      </c>
      <c r="C37" s="121"/>
      <c r="D37" s="122" t="s">
        <v>211</v>
      </c>
      <c r="E37" s="119">
        <v>0.46527777777777779</v>
      </c>
      <c r="F37" s="25" t="s">
        <v>291</v>
      </c>
    </row>
    <row r="38" spans="1:6" ht="15" customHeight="1" x14ac:dyDescent="0.25">
      <c r="A38" s="116">
        <v>123</v>
      </c>
      <c r="B38" s="130" t="s">
        <v>303</v>
      </c>
      <c r="C38" s="121"/>
      <c r="D38" s="122" t="s">
        <v>211</v>
      </c>
      <c r="E38" s="119">
        <v>0.46527777777777779</v>
      </c>
      <c r="F38" s="25" t="s">
        <v>291</v>
      </c>
    </row>
    <row r="39" spans="1:6" ht="15" customHeight="1" x14ac:dyDescent="0.25">
      <c r="A39" s="116">
        <v>123</v>
      </c>
      <c r="B39" s="130" t="s">
        <v>303</v>
      </c>
      <c r="C39" s="121"/>
      <c r="D39" s="122" t="s">
        <v>211</v>
      </c>
      <c r="E39" s="119">
        <v>0.46527777777777779</v>
      </c>
      <c r="F39" s="25" t="s">
        <v>291</v>
      </c>
    </row>
    <row r="40" spans="1:6" ht="15" customHeight="1" x14ac:dyDescent="0.25">
      <c r="A40" s="116">
        <v>126</v>
      </c>
      <c r="B40" s="116" t="s">
        <v>304</v>
      </c>
      <c r="C40" s="116"/>
      <c r="D40" s="122" t="s">
        <v>211</v>
      </c>
      <c r="E40" s="119">
        <v>0.4861111111111111</v>
      </c>
      <c r="F40" s="25" t="s">
        <v>291</v>
      </c>
    </row>
    <row r="41" spans="1:6" ht="15" customHeight="1" x14ac:dyDescent="0.25">
      <c r="A41" s="116">
        <v>126</v>
      </c>
      <c r="B41" s="116" t="s">
        <v>304</v>
      </c>
      <c r="C41" s="116"/>
      <c r="D41" s="122" t="s">
        <v>211</v>
      </c>
      <c r="E41" s="119">
        <v>0.4861111111111111</v>
      </c>
      <c r="F41" s="25" t="s">
        <v>291</v>
      </c>
    </row>
    <row r="42" spans="1:6" ht="15" customHeight="1" x14ac:dyDescent="0.25">
      <c r="A42" s="116">
        <v>126</v>
      </c>
      <c r="B42" s="116" t="s">
        <v>304</v>
      </c>
      <c r="C42" s="116"/>
      <c r="D42" s="122" t="s">
        <v>211</v>
      </c>
      <c r="E42" s="119">
        <v>0.4861111111111111</v>
      </c>
      <c r="F42" s="25" t="s">
        <v>291</v>
      </c>
    </row>
    <row r="43" spans="1:6" ht="15" customHeight="1" x14ac:dyDescent="0.25">
      <c r="A43" s="116">
        <v>127</v>
      </c>
      <c r="B43" s="116" t="s">
        <v>305</v>
      </c>
      <c r="C43" s="116"/>
      <c r="D43" s="124" t="s">
        <v>212</v>
      </c>
      <c r="E43" s="119">
        <v>0.49305555555555558</v>
      </c>
      <c r="F43" s="25" t="s">
        <v>291</v>
      </c>
    </row>
    <row r="44" spans="1:6" ht="15" customHeight="1" x14ac:dyDescent="0.25">
      <c r="A44" s="116">
        <v>127</v>
      </c>
      <c r="B44" s="116" t="s">
        <v>305</v>
      </c>
      <c r="C44" s="116"/>
      <c r="D44" s="124" t="s">
        <v>212</v>
      </c>
      <c r="E44" s="119">
        <v>0.49305555555555558</v>
      </c>
      <c r="F44" s="25" t="s">
        <v>291</v>
      </c>
    </row>
    <row r="45" spans="1:6" ht="15" customHeight="1" x14ac:dyDescent="0.25">
      <c r="A45" s="116">
        <v>127</v>
      </c>
      <c r="B45" s="116" t="s">
        <v>305</v>
      </c>
      <c r="C45" s="116"/>
      <c r="D45" s="124" t="s">
        <v>212</v>
      </c>
      <c r="E45" s="119">
        <v>0.49305555555555558</v>
      </c>
      <c r="F45" s="25" t="s">
        <v>291</v>
      </c>
    </row>
    <row r="46" spans="1:6" ht="15" customHeight="1" x14ac:dyDescent="0.25">
      <c r="A46" s="116">
        <v>133</v>
      </c>
      <c r="B46" s="116" t="s">
        <v>306</v>
      </c>
      <c r="C46" s="116"/>
      <c r="D46" s="122" t="s">
        <v>211</v>
      </c>
      <c r="E46" s="119">
        <v>0.53472222222222221</v>
      </c>
      <c r="F46" s="25" t="s">
        <v>291</v>
      </c>
    </row>
    <row r="47" spans="1:6" ht="15" customHeight="1" x14ac:dyDescent="0.25">
      <c r="A47" s="116">
        <v>133</v>
      </c>
      <c r="B47" s="116" t="s">
        <v>306</v>
      </c>
      <c r="C47" s="116"/>
      <c r="D47" s="122" t="s">
        <v>211</v>
      </c>
      <c r="E47" s="119">
        <v>0.53472222222222221</v>
      </c>
      <c r="F47" s="25" t="s">
        <v>291</v>
      </c>
    </row>
    <row r="48" spans="1:6" ht="15" customHeight="1" x14ac:dyDescent="0.25">
      <c r="A48" s="116">
        <v>133</v>
      </c>
      <c r="B48" s="116" t="s">
        <v>306</v>
      </c>
      <c r="C48" s="116"/>
      <c r="D48" s="122" t="s">
        <v>211</v>
      </c>
      <c r="E48" s="119">
        <v>0.53472222222222221</v>
      </c>
      <c r="F48" s="25" t="s">
        <v>291</v>
      </c>
    </row>
    <row r="49" spans="1:6" ht="15" customHeight="1" x14ac:dyDescent="0.25">
      <c r="A49" s="116">
        <v>106</v>
      </c>
      <c r="B49" s="117" t="s">
        <v>305</v>
      </c>
      <c r="C49" s="116"/>
      <c r="D49" s="126" t="s">
        <v>214</v>
      </c>
      <c r="E49" s="119">
        <v>0.36805555555555558</v>
      </c>
      <c r="F49" s="25" t="s">
        <v>291</v>
      </c>
    </row>
    <row r="50" spans="1:6" ht="15" customHeight="1" x14ac:dyDescent="0.25">
      <c r="A50" s="116">
        <v>106</v>
      </c>
      <c r="B50" s="117" t="s">
        <v>305</v>
      </c>
      <c r="C50" s="116"/>
      <c r="D50" s="126" t="s">
        <v>214</v>
      </c>
      <c r="E50" s="119">
        <v>0.36805555555555558</v>
      </c>
      <c r="F50" s="25" t="s">
        <v>291</v>
      </c>
    </row>
    <row r="51" spans="1:6" ht="15" customHeight="1" x14ac:dyDescent="0.25">
      <c r="A51" s="116">
        <v>106</v>
      </c>
      <c r="B51" s="117" t="s">
        <v>305</v>
      </c>
      <c r="C51" s="116"/>
      <c r="D51" s="126" t="s">
        <v>214</v>
      </c>
      <c r="E51" s="119">
        <v>0.36805555555555558</v>
      </c>
      <c r="F51" s="25" t="s">
        <v>291</v>
      </c>
    </row>
    <row r="52" spans="1:6" ht="15" customHeight="1" x14ac:dyDescent="0.25">
      <c r="A52" s="116">
        <v>110</v>
      </c>
      <c r="B52" s="116" t="s">
        <v>294</v>
      </c>
      <c r="C52" s="116"/>
      <c r="D52" s="125" t="s">
        <v>216</v>
      </c>
      <c r="E52" s="119">
        <v>0.3888888888888889</v>
      </c>
      <c r="F52" s="25" t="s">
        <v>291</v>
      </c>
    </row>
    <row r="53" spans="1:6" ht="15" customHeight="1" x14ac:dyDescent="0.25">
      <c r="A53" s="116">
        <v>110</v>
      </c>
      <c r="B53" s="116" t="s">
        <v>294</v>
      </c>
      <c r="C53" s="116"/>
      <c r="D53" s="125" t="s">
        <v>216</v>
      </c>
      <c r="E53" s="119">
        <v>0.3888888888888889</v>
      </c>
      <c r="F53" s="25" t="s">
        <v>291</v>
      </c>
    </row>
    <row r="54" spans="1:6" ht="15" customHeight="1" x14ac:dyDescent="0.25">
      <c r="A54" s="116">
        <v>110</v>
      </c>
      <c r="B54" s="116" t="s">
        <v>294</v>
      </c>
      <c r="C54" s="116"/>
      <c r="D54" s="125" t="s">
        <v>216</v>
      </c>
      <c r="E54" s="119">
        <v>0.3888888888888889</v>
      </c>
      <c r="F54" s="25" t="s">
        <v>291</v>
      </c>
    </row>
    <row r="55" spans="1:6" ht="15" customHeight="1" x14ac:dyDescent="0.25">
      <c r="A55" s="116">
        <v>113</v>
      </c>
      <c r="B55" s="116" t="s">
        <v>306</v>
      </c>
      <c r="C55" s="116"/>
      <c r="D55" s="125" t="s">
        <v>216</v>
      </c>
      <c r="E55" s="119">
        <v>0.40972222222222221</v>
      </c>
      <c r="F55" s="25" t="s">
        <v>291</v>
      </c>
    </row>
    <row r="56" spans="1:6" ht="15" customHeight="1" x14ac:dyDescent="0.25">
      <c r="A56" s="116">
        <v>113</v>
      </c>
      <c r="B56" s="116" t="s">
        <v>306</v>
      </c>
      <c r="C56" s="116"/>
      <c r="D56" s="125" t="s">
        <v>216</v>
      </c>
      <c r="E56" s="119">
        <v>0.40972222222222221</v>
      </c>
      <c r="F56" s="25" t="s">
        <v>291</v>
      </c>
    </row>
    <row r="57" spans="1:6" ht="15" customHeight="1" x14ac:dyDescent="0.25">
      <c r="A57" s="116">
        <v>113</v>
      </c>
      <c r="B57" s="116" t="s">
        <v>306</v>
      </c>
      <c r="C57" s="116"/>
      <c r="D57" s="125" t="s">
        <v>216</v>
      </c>
      <c r="E57" s="119">
        <v>0.40972222222222221</v>
      </c>
      <c r="F57" s="25" t="s">
        <v>291</v>
      </c>
    </row>
    <row r="58" spans="1:6" ht="15" customHeight="1" x14ac:dyDescent="0.25">
      <c r="A58" s="116">
        <v>115</v>
      </c>
      <c r="B58" s="116" t="s">
        <v>307</v>
      </c>
      <c r="C58" s="116"/>
      <c r="D58" s="126" t="s">
        <v>214</v>
      </c>
      <c r="E58" s="119">
        <v>0.4236111111111111</v>
      </c>
      <c r="F58" s="25" t="s">
        <v>291</v>
      </c>
    </row>
    <row r="59" spans="1:6" ht="15" customHeight="1" x14ac:dyDescent="0.25">
      <c r="A59" s="116">
        <v>115</v>
      </c>
      <c r="B59" s="116" t="s">
        <v>307</v>
      </c>
      <c r="C59" s="116"/>
      <c r="D59" s="126" t="s">
        <v>214</v>
      </c>
      <c r="E59" s="119">
        <v>0.4236111111111111</v>
      </c>
      <c r="F59" s="25" t="s">
        <v>291</v>
      </c>
    </row>
    <row r="60" spans="1:6" ht="15" customHeight="1" x14ac:dyDescent="0.25">
      <c r="A60" s="116">
        <v>115</v>
      </c>
      <c r="B60" s="116" t="s">
        <v>307</v>
      </c>
      <c r="C60" s="116"/>
      <c r="D60" s="126" t="s">
        <v>214</v>
      </c>
      <c r="E60" s="119">
        <v>0.4236111111111111</v>
      </c>
      <c r="F60" s="25" t="s">
        <v>291</v>
      </c>
    </row>
    <row r="61" spans="1:6" ht="15" customHeight="1" x14ac:dyDescent="0.25">
      <c r="A61" s="116">
        <v>118</v>
      </c>
      <c r="B61" s="116" t="s">
        <v>289</v>
      </c>
      <c r="C61" s="116"/>
      <c r="D61" s="125" t="s">
        <v>216</v>
      </c>
      <c r="E61" s="119">
        <v>0.4375</v>
      </c>
      <c r="F61" s="25" t="s">
        <v>291</v>
      </c>
    </row>
    <row r="62" spans="1:6" ht="15" customHeight="1" x14ac:dyDescent="0.25">
      <c r="A62" s="116">
        <v>118</v>
      </c>
      <c r="B62" s="116" t="s">
        <v>289</v>
      </c>
      <c r="C62" s="116"/>
      <c r="D62" s="125" t="s">
        <v>216</v>
      </c>
      <c r="E62" s="119">
        <v>0.4375</v>
      </c>
      <c r="F62" s="25" t="s">
        <v>291</v>
      </c>
    </row>
    <row r="63" spans="1:6" ht="15" customHeight="1" x14ac:dyDescent="0.25">
      <c r="A63" s="116">
        <v>118</v>
      </c>
      <c r="B63" s="116" t="s">
        <v>289</v>
      </c>
      <c r="C63" s="116"/>
      <c r="D63" s="125" t="s">
        <v>216</v>
      </c>
      <c r="E63" s="119">
        <v>0.4375</v>
      </c>
      <c r="F63" s="25" t="s">
        <v>291</v>
      </c>
    </row>
    <row r="64" spans="1:6" ht="15" customHeight="1" x14ac:dyDescent="0.25">
      <c r="A64" s="116">
        <v>122</v>
      </c>
      <c r="B64" s="123" t="s">
        <v>308</v>
      </c>
      <c r="C64" s="116"/>
      <c r="D64" s="126" t="s">
        <v>214</v>
      </c>
      <c r="E64" s="119">
        <v>0.45833333333333331</v>
      </c>
      <c r="F64" s="25" t="s">
        <v>291</v>
      </c>
    </row>
    <row r="65" spans="1:6" ht="15" customHeight="1" x14ac:dyDescent="0.25">
      <c r="A65" s="116">
        <v>122</v>
      </c>
      <c r="B65" s="123" t="s">
        <v>308</v>
      </c>
      <c r="C65" s="116"/>
      <c r="D65" s="126" t="s">
        <v>214</v>
      </c>
      <c r="E65" s="119">
        <v>0.45833333333333331</v>
      </c>
      <c r="F65" s="25" t="s">
        <v>291</v>
      </c>
    </row>
    <row r="66" spans="1:6" ht="15" customHeight="1" x14ac:dyDescent="0.25">
      <c r="A66" s="116">
        <v>122</v>
      </c>
      <c r="B66" s="123" t="s">
        <v>308</v>
      </c>
      <c r="C66" s="116"/>
      <c r="D66" s="126" t="s">
        <v>214</v>
      </c>
      <c r="E66" s="119">
        <v>0.45833333333333331</v>
      </c>
      <c r="F66" s="25" t="s">
        <v>291</v>
      </c>
    </row>
    <row r="67" spans="1:6" ht="15" customHeight="1" x14ac:dyDescent="0.25">
      <c r="A67" s="116">
        <v>124</v>
      </c>
      <c r="B67" s="116" t="s">
        <v>296</v>
      </c>
      <c r="C67" s="116"/>
      <c r="D67" s="125" t="s">
        <v>216</v>
      </c>
      <c r="E67" s="119">
        <v>0.47222222222222221</v>
      </c>
      <c r="F67" s="25" t="s">
        <v>291</v>
      </c>
    </row>
    <row r="68" spans="1:6" ht="15" customHeight="1" x14ac:dyDescent="0.25">
      <c r="A68" s="116">
        <v>124</v>
      </c>
      <c r="B68" s="116" t="s">
        <v>296</v>
      </c>
      <c r="C68" s="116"/>
      <c r="D68" s="125" t="s">
        <v>216</v>
      </c>
      <c r="E68" s="119">
        <v>0.47222222222222221</v>
      </c>
      <c r="F68" s="25" t="s">
        <v>291</v>
      </c>
    </row>
    <row r="69" spans="1:6" ht="15" customHeight="1" x14ac:dyDescent="0.25">
      <c r="A69" s="116">
        <v>124</v>
      </c>
      <c r="B69" s="116" t="s">
        <v>296</v>
      </c>
      <c r="C69" s="116"/>
      <c r="D69" s="125" t="s">
        <v>216</v>
      </c>
      <c r="E69" s="119">
        <v>0.47222222222222221</v>
      </c>
      <c r="F69" s="25" t="s">
        <v>291</v>
      </c>
    </row>
    <row r="70" spans="1:6" ht="15" customHeight="1" x14ac:dyDescent="0.25">
      <c r="A70" s="116">
        <v>129</v>
      </c>
      <c r="B70" s="116" t="s">
        <v>309</v>
      </c>
      <c r="C70" s="116"/>
      <c r="D70" s="126" t="s">
        <v>214</v>
      </c>
      <c r="E70" s="119">
        <v>0.50694444444444442</v>
      </c>
      <c r="F70" s="25" t="s">
        <v>291</v>
      </c>
    </row>
    <row r="71" spans="1:6" ht="15" customHeight="1" x14ac:dyDescent="0.25">
      <c r="A71" s="116">
        <v>129</v>
      </c>
      <c r="B71" s="116" t="s">
        <v>309</v>
      </c>
      <c r="C71" s="116"/>
      <c r="D71" s="126" t="s">
        <v>214</v>
      </c>
      <c r="E71" s="119">
        <v>0.50694444444444442</v>
      </c>
      <c r="F71" s="25" t="s">
        <v>291</v>
      </c>
    </row>
    <row r="72" spans="1:6" ht="15" customHeight="1" x14ac:dyDescent="0.25">
      <c r="A72" s="116">
        <v>129</v>
      </c>
      <c r="B72" s="116" t="s">
        <v>309</v>
      </c>
      <c r="C72" s="116"/>
      <c r="D72" s="126" t="s">
        <v>214</v>
      </c>
      <c r="E72" s="119">
        <v>0.50694444444444442</v>
      </c>
      <c r="F72" s="25" t="s">
        <v>291</v>
      </c>
    </row>
    <row r="73" spans="1:6" ht="15" customHeight="1" x14ac:dyDescent="0.25">
      <c r="A73" s="116">
        <v>132</v>
      </c>
      <c r="B73" s="117" t="s">
        <v>298</v>
      </c>
      <c r="C73" s="116"/>
      <c r="D73" s="126" t="s">
        <v>214</v>
      </c>
      <c r="E73" s="119">
        <v>0.52777777777777779</v>
      </c>
      <c r="F73" s="25" t="s">
        <v>291</v>
      </c>
    </row>
    <row r="74" spans="1:6" ht="15" customHeight="1" x14ac:dyDescent="0.25">
      <c r="A74" s="116">
        <v>132</v>
      </c>
      <c r="B74" s="117" t="s">
        <v>298</v>
      </c>
      <c r="C74" s="116"/>
      <c r="D74" s="126" t="s">
        <v>214</v>
      </c>
      <c r="E74" s="119">
        <v>0.52777777777777779</v>
      </c>
      <c r="F74" s="25" t="s">
        <v>291</v>
      </c>
    </row>
    <row r="75" spans="1:6" ht="15" customHeight="1" x14ac:dyDescent="0.25">
      <c r="A75" s="116">
        <v>132</v>
      </c>
      <c r="B75" s="117" t="s">
        <v>298</v>
      </c>
      <c r="C75" s="116"/>
      <c r="D75" s="126" t="s">
        <v>214</v>
      </c>
      <c r="E75" s="119">
        <v>0.52777777777777779</v>
      </c>
      <c r="F75" s="25" t="s">
        <v>291</v>
      </c>
    </row>
    <row r="76" spans="1:6" ht="15" customHeight="1" x14ac:dyDescent="0.25">
      <c r="A76" s="116">
        <v>103</v>
      </c>
      <c r="B76" s="117" t="s">
        <v>293</v>
      </c>
      <c r="C76" s="116"/>
      <c r="D76" s="116" t="s">
        <v>217</v>
      </c>
      <c r="E76" s="119">
        <v>0.34722222222222221</v>
      </c>
      <c r="F76" s="25" t="s">
        <v>291</v>
      </c>
    </row>
    <row r="77" spans="1:6" ht="15" customHeight="1" x14ac:dyDescent="0.25">
      <c r="A77" s="116">
        <v>105</v>
      </c>
      <c r="B77" s="116" t="s">
        <v>310</v>
      </c>
      <c r="C77" s="116"/>
      <c r="D77" s="131" t="s">
        <v>311</v>
      </c>
      <c r="E77" s="119">
        <v>0.3611111111111111</v>
      </c>
      <c r="F77" s="25" t="s">
        <v>291</v>
      </c>
    </row>
    <row r="78" spans="1:6" ht="15" customHeight="1" x14ac:dyDescent="0.25">
      <c r="A78" s="116">
        <v>105</v>
      </c>
      <c r="B78" s="116" t="s">
        <v>310</v>
      </c>
      <c r="C78" s="116"/>
      <c r="D78" s="131" t="s">
        <v>311</v>
      </c>
      <c r="E78" s="119">
        <v>0.3611111111111111</v>
      </c>
      <c r="F78" s="25" t="s">
        <v>291</v>
      </c>
    </row>
    <row r="79" spans="1:6" ht="15" customHeight="1" x14ac:dyDescent="0.25">
      <c r="A79" s="116">
        <v>105</v>
      </c>
      <c r="B79" s="116" t="s">
        <v>310</v>
      </c>
      <c r="C79" s="116"/>
      <c r="D79" s="131" t="s">
        <v>311</v>
      </c>
      <c r="E79" s="119">
        <v>0.3611111111111111</v>
      </c>
      <c r="F79" s="25" t="s">
        <v>291</v>
      </c>
    </row>
    <row r="80" spans="1:6" ht="15" customHeight="1" x14ac:dyDescent="0.25">
      <c r="A80" s="116">
        <v>109</v>
      </c>
      <c r="B80" s="116" t="s">
        <v>312</v>
      </c>
      <c r="C80" s="116"/>
      <c r="D80" s="131" t="s">
        <v>311</v>
      </c>
      <c r="E80" s="119">
        <v>0.38194444444444442</v>
      </c>
      <c r="F80" s="25" t="s">
        <v>291</v>
      </c>
    </row>
    <row r="81" spans="1:6" ht="15" customHeight="1" x14ac:dyDescent="0.25">
      <c r="A81" s="116">
        <v>109</v>
      </c>
      <c r="B81" s="116" t="s">
        <v>312</v>
      </c>
      <c r="C81" s="116"/>
      <c r="D81" s="131" t="s">
        <v>311</v>
      </c>
      <c r="E81" s="119">
        <v>0.38194444444444442</v>
      </c>
      <c r="F81" s="25" t="s">
        <v>291</v>
      </c>
    </row>
    <row r="82" spans="1:6" ht="15" customHeight="1" x14ac:dyDescent="0.25">
      <c r="A82" s="116">
        <v>109</v>
      </c>
      <c r="B82" s="116" t="s">
        <v>312</v>
      </c>
      <c r="C82" s="116"/>
      <c r="D82" s="131" t="s">
        <v>311</v>
      </c>
      <c r="E82" s="119">
        <v>0.38194444444444442</v>
      </c>
      <c r="F82" s="25" t="s">
        <v>291</v>
      </c>
    </row>
    <row r="83" spans="1:6" ht="15" customHeight="1" x14ac:dyDescent="0.25">
      <c r="A83" s="116">
        <v>116</v>
      </c>
      <c r="B83" s="116" t="s">
        <v>300</v>
      </c>
      <c r="C83" s="116"/>
      <c r="D83" s="116" t="s">
        <v>217</v>
      </c>
      <c r="E83" s="119">
        <v>0.4236111111111111</v>
      </c>
      <c r="F83" s="25" t="s">
        <v>291</v>
      </c>
    </row>
    <row r="84" spans="1:6" ht="15" customHeight="1" x14ac:dyDescent="0.25">
      <c r="A84" s="116">
        <v>116</v>
      </c>
      <c r="B84" s="116" t="s">
        <v>300</v>
      </c>
      <c r="C84" s="116"/>
      <c r="D84" s="116" t="s">
        <v>217</v>
      </c>
      <c r="E84" s="119">
        <v>0.4236111111111111</v>
      </c>
      <c r="F84" s="25" t="s">
        <v>291</v>
      </c>
    </row>
    <row r="85" spans="1:6" ht="15" customHeight="1" x14ac:dyDescent="0.25">
      <c r="A85" s="116">
        <v>116</v>
      </c>
      <c r="B85" s="116" t="s">
        <v>300</v>
      </c>
      <c r="C85" s="116"/>
      <c r="D85" s="116" t="s">
        <v>217</v>
      </c>
      <c r="E85" s="119">
        <v>0.4236111111111111</v>
      </c>
      <c r="F85" s="25" t="s">
        <v>291</v>
      </c>
    </row>
    <row r="86" spans="1:6" ht="15" customHeight="1" x14ac:dyDescent="0.25">
      <c r="A86" s="116">
        <v>120</v>
      </c>
      <c r="B86" s="117" t="s">
        <v>292</v>
      </c>
      <c r="C86" s="116"/>
      <c r="D86" s="131" t="s">
        <v>311</v>
      </c>
      <c r="E86" s="119">
        <v>0.44444444444444442</v>
      </c>
      <c r="F86" s="25" t="s">
        <v>291</v>
      </c>
    </row>
    <row r="87" spans="1:6" ht="15" customHeight="1" x14ac:dyDescent="0.25">
      <c r="A87" s="116">
        <v>120</v>
      </c>
      <c r="B87" s="117" t="s">
        <v>292</v>
      </c>
      <c r="C87" s="116"/>
      <c r="D87" s="131" t="s">
        <v>311</v>
      </c>
      <c r="E87" s="119">
        <v>0.44444444444444442</v>
      </c>
      <c r="F87" s="25" t="s">
        <v>291</v>
      </c>
    </row>
    <row r="88" spans="1:6" ht="15" customHeight="1" x14ac:dyDescent="0.25">
      <c r="A88" s="116">
        <v>120</v>
      </c>
      <c r="B88" s="117" t="s">
        <v>292</v>
      </c>
      <c r="C88" s="116"/>
      <c r="D88" s="131" t="s">
        <v>311</v>
      </c>
      <c r="E88" s="119">
        <v>0.44444444444444442</v>
      </c>
      <c r="F88" s="25" t="s">
        <v>291</v>
      </c>
    </row>
    <row r="89" spans="1:6" ht="15" customHeight="1" x14ac:dyDescent="0.25">
      <c r="A89" s="116">
        <v>125</v>
      </c>
      <c r="B89" s="116" t="s">
        <v>313</v>
      </c>
      <c r="C89" s="116"/>
      <c r="D89" s="131" t="s">
        <v>311</v>
      </c>
      <c r="E89" s="119">
        <v>0.47916666666666669</v>
      </c>
      <c r="F89" s="25" t="s">
        <v>291</v>
      </c>
    </row>
    <row r="90" spans="1:6" ht="15" customHeight="1" x14ac:dyDescent="0.25">
      <c r="A90" s="116">
        <v>125</v>
      </c>
      <c r="B90" s="116" t="s">
        <v>313</v>
      </c>
      <c r="C90" s="116"/>
      <c r="D90" s="131" t="s">
        <v>311</v>
      </c>
      <c r="E90" s="119">
        <v>0.47916666666666669</v>
      </c>
      <c r="F90" s="25" t="s">
        <v>291</v>
      </c>
    </row>
    <row r="91" spans="1:6" ht="15" customHeight="1" x14ac:dyDescent="0.25">
      <c r="A91" s="116">
        <v>125</v>
      </c>
      <c r="B91" s="116" t="s">
        <v>313</v>
      </c>
      <c r="C91" s="116"/>
      <c r="D91" s="131" t="s">
        <v>311</v>
      </c>
      <c r="E91" s="119">
        <v>0.47916666666666669</v>
      </c>
      <c r="F91" s="25" t="s">
        <v>291</v>
      </c>
    </row>
    <row r="92" spans="1:6" ht="15" customHeight="1" x14ac:dyDescent="0.25">
      <c r="A92" s="116">
        <v>128</v>
      </c>
      <c r="B92" s="117" t="s">
        <v>297</v>
      </c>
      <c r="C92" s="116"/>
      <c r="D92" s="131" t="s">
        <v>311</v>
      </c>
      <c r="E92" s="119">
        <v>0.5</v>
      </c>
      <c r="F92" s="25" t="s">
        <v>291</v>
      </c>
    </row>
    <row r="93" spans="1:6" ht="15" customHeight="1" x14ac:dyDescent="0.25">
      <c r="A93" s="116">
        <v>128</v>
      </c>
      <c r="B93" s="117" t="s">
        <v>297</v>
      </c>
      <c r="C93" s="116"/>
      <c r="D93" s="131" t="s">
        <v>311</v>
      </c>
      <c r="E93" s="119">
        <v>0.5</v>
      </c>
      <c r="F93" s="25" t="s">
        <v>291</v>
      </c>
    </row>
    <row r="94" spans="1:6" ht="15" customHeight="1" x14ac:dyDescent="0.25">
      <c r="A94" s="116">
        <v>128</v>
      </c>
      <c r="B94" s="117" t="s">
        <v>297</v>
      </c>
      <c r="C94" s="116"/>
      <c r="D94" s="131" t="s">
        <v>311</v>
      </c>
      <c r="E94" s="119">
        <v>0.5</v>
      </c>
      <c r="F94" s="25" t="s">
        <v>291</v>
      </c>
    </row>
    <row r="95" spans="1:6" ht="15" customHeight="1" x14ac:dyDescent="0.25">
      <c r="A95" s="116">
        <v>131</v>
      </c>
      <c r="B95" s="116" t="s">
        <v>307</v>
      </c>
      <c r="C95" s="130"/>
      <c r="D95" s="127" t="s">
        <v>215</v>
      </c>
      <c r="E95" s="119">
        <v>0.51388888888888884</v>
      </c>
      <c r="F95" s="25" t="s">
        <v>291</v>
      </c>
    </row>
    <row r="96" spans="1:6" ht="15" customHeight="1" x14ac:dyDescent="0.25">
      <c r="A96" s="116">
        <v>131</v>
      </c>
      <c r="B96" s="116" t="s">
        <v>307</v>
      </c>
      <c r="C96" s="130"/>
      <c r="D96" s="127" t="s">
        <v>215</v>
      </c>
      <c r="E96" s="119">
        <v>0.51388888888888884</v>
      </c>
      <c r="F96" s="25" t="s">
        <v>291</v>
      </c>
    </row>
    <row r="97" spans="1:6" ht="15" customHeight="1" x14ac:dyDescent="0.25">
      <c r="A97" s="116">
        <v>131</v>
      </c>
      <c r="B97" s="116" t="s">
        <v>307</v>
      </c>
      <c r="C97" s="130"/>
      <c r="D97" s="127" t="s">
        <v>215</v>
      </c>
      <c r="E97" s="119">
        <v>0.51388888888888884</v>
      </c>
      <c r="F97" s="25" t="s">
        <v>291</v>
      </c>
    </row>
    <row r="98" spans="1:6" ht="15" customHeight="1" x14ac:dyDescent="0.25">
      <c r="A98" s="161" t="s">
        <v>314</v>
      </c>
      <c r="B98" s="161"/>
      <c r="C98" s="161"/>
      <c r="D98" s="161"/>
      <c r="E98" s="161"/>
    </row>
    <row r="99" spans="1:6" ht="15" customHeight="1" x14ac:dyDescent="0.25">
      <c r="A99" s="116">
        <v>202</v>
      </c>
      <c r="B99" s="117" t="s">
        <v>297</v>
      </c>
      <c r="C99" s="116"/>
      <c r="D99" s="118" t="s">
        <v>210</v>
      </c>
      <c r="E99" s="119">
        <v>0.34027777777777779</v>
      </c>
      <c r="F99" s="25" t="s">
        <v>238</v>
      </c>
    </row>
    <row r="100" spans="1:6" ht="15" customHeight="1" x14ac:dyDescent="0.25">
      <c r="A100" s="116">
        <v>202</v>
      </c>
      <c r="B100" s="117" t="s">
        <v>297</v>
      </c>
      <c r="C100" s="116"/>
      <c r="D100" s="118" t="s">
        <v>210</v>
      </c>
      <c r="E100" s="119">
        <v>0.34027777777777779</v>
      </c>
      <c r="F100" s="25" t="s">
        <v>238</v>
      </c>
    </row>
    <row r="101" spans="1:6" ht="15" customHeight="1" x14ac:dyDescent="0.25">
      <c r="A101" s="116">
        <v>202</v>
      </c>
      <c r="B101" s="117" t="s">
        <v>297</v>
      </c>
      <c r="C101" s="116"/>
      <c r="D101" s="118" t="s">
        <v>210</v>
      </c>
      <c r="E101" s="119">
        <v>0.34027777777777779</v>
      </c>
      <c r="F101" s="25" t="s">
        <v>238</v>
      </c>
    </row>
    <row r="102" spans="1:6" ht="15" customHeight="1" x14ac:dyDescent="0.25">
      <c r="A102" s="116">
        <v>208</v>
      </c>
      <c r="B102" s="117" t="s">
        <v>298</v>
      </c>
      <c r="C102" s="116"/>
      <c r="D102" s="118" t="s">
        <v>210</v>
      </c>
      <c r="E102" s="119">
        <v>0.38194444444444442</v>
      </c>
      <c r="F102" s="25" t="s">
        <v>238</v>
      </c>
    </row>
    <row r="103" spans="1:6" ht="15" customHeight="1" x14ac:dyDescent="0.25">
      <c r="A103" s="116">
        <v>208</v>
      </c>
      <c r="B103" s="117" t="s">
        <v>298</v>
      </c>
      <c r="C103" s="116"/>
      <c r="D103" s="118" t="s">
        <v>210</v>
      </c>
      <c r="E103" s="119">
        <v>0.38194444444444442</v>
      </c>
      <c r="F103" s="25" t="s">
        <v>238</v>
      </c>
    </row>
    <row r="104" spans="1:6" ht="15" customHeight="1" x14ac:dyDescent="0.25">
      <c r="A104" s="116">
        <v>208</v>
      </c>
      <c r="B104" s="117" t="s">
        <v>298</v>
      </c>
      <c r="C104" s="116"/>
      <c r="D104" s="118" t="s">
        <v>210</v>
      </c>
      <c r="E104" s="119">
        <v>0.38194444444444442</v>
      </c>
      <c r="F104" s="25" t="s">
        <v>238</v>
      </c>
    </row>
    <row r="105" spans="1:6" ht="15" customHeight="1" x14ac:dyDescent="0.25">
      <c r="A105" s="116">
        <v>217</v>
      </c>
      <c r="B105" s="116" t="s">
        <v>309</v>
      </c>
      <c r="C105" s="116"/>
      <c r="D105" s="118" t="s">
        <v>210</v>
      </c>
      <c r="E105" s="119">
        <v>0.44444444444444442</v>
      </c>
      <c r="F105" s="25" t="s">
        <v>238</v>
      </c>
    </row>
    <row r="106" spans="1:6" ht="15" customHeight="1" x14ac:dyDescent="0.25">
      <c r="A106" s="116">
        <v>217</v>
      </c>
      <c r="B106" s="116" t="s">
        <v>309</v>
      </c>
      <c r="C106" s="116"/>
      <c r="D106" s="118" t="s">
        <v>210</v>
      </c>
      <c r="E106" s="119">
        <v>0.44444444444444442</v>
      </c>
      <c r="F106" s="25" t="s">
        <v>238</v>
      </c>
    </row>
    <row r="107" spans="1:6" ht="15" customHeight="1" x14ac:dyDescent="0.25">
      <c r="A107" s="116">
        <v>217</v>
      </c>
      <c r="B107" s="116" t="s">
        <v>309</v>
      </c>
      <c r="C107" s="116"/>
      <c r="D107" s="118" t="s">
        <v>210</v>
      </c>
      <c r="E107" s="119">
        <v>0.44444444444444442</v>
      </c>
      <c r="F107" s="25" t="s">
        <v>238</v>
      </c>
    </row>
    <row r="108" spans="1:6" ht="15" customHeight="1" x14ac:dyDescent="0.25">
      <c r="A108" s="116">
        <v>222</v>
      </c>
      <c r="B108" s="116" t="s">
        <v>308</v>
      </c>
      <c r="C108" s="116"/>
      <c r="D108" s="118" t="s">
        <v>210</v>
      </c>
      <c r="E108" s="119">
        <v>0.47916666666666669</v>
      </c>
      <c r="F108" s="25" t="s">
        <v>238</v>
      </c>
    </row>
    <row r="109" spans="1:6" ht="15" customHeight="1" x14ac:dyDescent="0.25">
      <c r="A109" s="116">
        <v>222</v>
      </c>
      <c r="B109" s="116" t="s">
        <v>308</v>
      </c>
      <c r="C109" s="116"/>
      <c r="D109" s="118" t="s">
        <v>210</v>
      </c>
      <c r="E109" s="119">
        <v>0.47916666666666669</v>
      </c>
      <c r="F109" s="25" t="s">
        <v>238</v>
      </c>
    </row>
    <row r="110" spans="1:6" ht="15" customHeight="1" x14ac:dyDescent="0.25">
      <c r="A110" s="116">
        <v>222</v>
      </c>
      <c r="B110" s="116" t="s">
        <v>308</v>
      </c>
      <c r="C110" s="116"/>
      <c r="D110" s="118" t="s">
        <v>210</v>
      </c>
      <c r="E110" s="119">
        <v>0.47916666666666669</v>
      </c>
      <c r="F110" s="25" t="s">
        <v>238</v>
      </c>
    </row>
    <row r="111" spans="1:6" ht="15" customHeight="1" x14ac:dyDescent="0.25">
      <c r="A111" s="116">
        <v>230</v>
      </c>
      <c r="B111" s="116" t="s">
        <v>302</v>
      </c>
      <c r="C111" s="116"/>
      <c r="D111" s="118" t="s">
        <v>210</v>
      </c>
      <c r="E111" s="119">
        <v>0.53472222222222221</v>
      </c>
      <c r="F111" s="25" t="s">
        <v>238</v>
      </c>
    </row>
    <row r="112" spans="1:6" ht="15" customHeight="1" x14ac:dyDescent="0.25">
      <c r="A112" s="116">
        <v>230</v>
      </c>
      <c r="B112" s="116" t="s">
        <v>302</v>
      </c>
      <c r="C112" s="116"/>
      <c r="D112" s="118" t="s">
        <v>210</v>
      </c>
      <c r="E112" s="119">
        <v>0.53472222222222221</v>
      </c>
      <c r="F112" s="25" t="s">
        <v>238</v>
      </c>
    </row>
    <row r="113" spans="1:6" ht="15" customHeight="1" x14ac:dyDescent="0.25">
      <c r="A113" s="116">
        <v>230</v>
      </c>
      <c r="B113" s="116" t="s">
        <v>302</v>
      </c>
      <c r="C113" s="116"/>
      <c r="D113" s="118" t="s">
        <v>210</v>
      </c>
      <c r="E113" s="119">
        <v>0.53472222222222221</v>
      </c>
      <c r="F113" s="25" t="s">
        <v>238</v>
      </c>
    </row>
    <row r="114" spans="1:6" ht="15" customHeight="1" x14ac:dyDescent="0.25">
      <c r="A114" s="116">
        <v>232</v>
      </c>
      <c r="B114" s="116" t="s">
        <v>313</v>
      </c>
      <c r="C114" s="116"/>
      <c r="D114" s="118" t="s">
        <v>210</v>
      </c>
      <c r="E114" s="119">
        <v>0.54861111111111116</v>
      </c>
      <c r="F114" s="25" t="s">
        <v>238</v>
      </c>
    </row>
    <row r="115" spans="1:6" ht="15" customHeight="1" x14ac:dyDescent="0.25">
      <c r="A115" s="116">
        <v>232</v>
      </c>
      <c r="B115" s="116" t="s">
        <v>313</v>
      </c>
      <c r="C115" s="116"/>
      <c r="D115" s="118" t="s">
        <v>210</v>
      </c>
      <c r="E115" s="119">
        <v>0.54861111111111116</v>
      </c>
      <c r="F115" s="25" t="s">
        <v>238</v>
      </c>
    </row>
    <row r="116" spans="1:6" ht="15" customHeight="1" x14ac:dyDescent="0.25">
      <c r="A116" s="116">
        <v>232</v>
      </c>
      <c r="B116" s="116" t="s">
        <v>313</v>
      </c>
      <c r="C116" s="116"/>
      <c r="D116" s="118" t="s">
        <v>210</v>
      </c>
      <c r="E116" s="119">
        <v>0.54861111111111116</v>
      </c>
      <c r="F116" s="25" t="s">
        <v>238</v>
      </c>
    </row>
    <row r="117" spans="1:6" ht="15" customHeight="1" x14ac:dyDescent="0.25">
      <c r="A117" s="116">
        <v>205</v>
      </c>
      <c r="B117" s="116" t="s">
        <v>292</v>
      </c>
      <c r="C117" s="116"/>
      <c r="D117" s="122" t="s">
        <v>211</v>
      </c>
      <c r="E117" s="119">
        <v>0.3611111111111111</v>
      </c>
      <c r="F117" s="25" t="s">
        <v>238</v>
      </c>
    </row>
    <row r="118" spans="1:6" ht="15" customHeight="1" x14ac:dyDescent="0.25">
      <c r="A118" s="116">
        <v>205</v>
      </c>
      <c r="B118" s="116" t="s">
        <v>292</v>
      </c>
      <c r="C118" s="116"/>
      <c r="D118" s="122" t="s">
        <v>211</v>
      </c>
      <c r="E118" s="119">
        <v>0.3611111111111111</v>
      </c>
      <c r="F118" s="25" t="s">
        <v>238</v>
      </c>
    </row>
    <row r="119" spans="1:6" ht="15" customHeight="1" x14ac:dyDescent="0.25">
      <c r="A119" s="116">
        <v>205</v>
      </c>
      <c r="B119" s="116" t="s">
        <v>292</v>
      </c>
      <c r="C119" s="116"/>
      <c r="D119" s="122" t="s">
        <v>211</v>
      </c>
      <c r="E119" s="119">
        <v>0.3611111111111111</v>
      </c>
      <c r="F119" s="25" t="s">
        <v>238</v>
      </c>
    </row>
    <row r="120" spans="1:6" ht="15" customHeight="1" x14ac:dyDescent="0.25">
      <c r="A120" s="116">
        <v>214</v>
      </c>
      <c r="B120" s="116" t="s">
        <v>313</v>
      </c>
      <c r="C120" s="116"/>
      <c r="D120" s="124" t="s">
        <v>212</v>
      </c>
      <c r="E120" s="119">
        <v>0.4236111111111111</v>
      </c>
      <c r="F120" s="25" t="s">
        <v>238</v>
      </c>
    </row>
    <row r="121" spans="1:6" ht="15" customHeight="1" x14ac:dyDescent="0.25">
      <c r="A121" s="116">
        <v>214</v>
      </c>
      <c r="B121" s="116" t="s">
        <v>313</v>
      </c>
      <c r="C121" s="116"/>
      <c r="D121" s="124" t="s">
        <v>212</v>
      </c>
      <c r="E121" s="119">
        <v>0.4236111111111111</v>
      </c>
      <c r="F121" s="25" t="s">
        <v>238</v>
      </c>
    </row>
    <row r="122" spans="1:6" ht="15" customHeight="1" x14ac:dyDescent="0.25">
      <c r="A122" s="116">
        <v>214</v>
      </c>
      <c r="B122" s="116" t="s">
        <v>313</v>
      </c>
      <c r="C122" s="116"/>
      <c r="D122" s="124" t="s">
        <v>212</v>
      </c>
      <c r="E122" s="119">
        <v>0.4236111111111111</v>
      </c>
      <c r="F122" s="25" t="s">
        <v>238</v>
      </c>
    </row>
    <row r="123" spans="1:6" ht="15" customHeight="1" x14ac:dyDescent="0.25">
      <c r="A123" s="116">
        <v>216</v>
      </c>
      <c r="B123" s="117" t="s">
        <v>305</v>
      </c>
      <c r="C123" s="116"/>
      <c r="D123" s="122" t="s">
        <v>211</v>
      </c>
      <c r="E123" s="120">
        <v>0.4375</v>
      </c>
      <c r="F123" s="25" t="s">
        <v>238</v>
      </c>
    </row>
    <row r="124" spans="1:6" ht="15" customHeight="1" x14ac:dyDescent="0.25">
      <c r="A124" s="116">
        <v>216</v>
      </c>
      <c r="B124" s="117" t="s">
        <v>305</v>
      </c>
      <c r="C124" s="116"/>
      <c r="D124" s="122" t="s">
        <v>211</v>
      </c>
      <c r="E124" s="120">
        <v>0.4375</v>
      </c>
      <c r="F124" s="25" t="s">
        <v>238</v>
      </c>
    </row>
    <row r="125" spans="1:6" ht="15" customHeight="1" x14ac:dyDescent="0.25">
      <c r="A125" s="116">
        <v>216</v>
      </c>
      <c r="B125" s="117" t="s">
        <v>305</v>
      </c>
      <c r="C125" s="116"/>
      <c r="D125" s="122" t="s">
        <v>211</v>
      </c>
      <c r="E125" s="120">
        <v>0.4375</v>
      </c>
      <c r="F125" s="25" t="s">
        <v>238</v>
      </c>
    </row>
    <row r="126" spans="1:6" ht="15" customHeight="1" x14ac:dyDescent="0.25">
      <c r="A126" s="116">
        <v>223</v>
      </c>
      <c r="B126" s="117" t="s">
        <v>292</v>
      </c>
      <c r="C126" s="116"/>
      <c r="D126" s="124" t="s">
        <v>212</v>
      </c>
      <c r="E126" s="120">
        <v>0.4861111111111111</v>
      </c>
      <c r="F126" s="25" t="s">
        <v>238</v>
      </c>
    </row>
    <row r="127" spans="1:6" ht="15" customHeight="1" x14ac:dyDescent="0.25">
      <c r="A127" s="116">
        <v>223</v>
      </c>
      <c r="B127" s="117" t="s">
        <v>292</v>
      </c>
      <c r="C127" s="116"/>
      <c r="D127" s="124" t="s">
        <v>212</v>
      </c>
      <c r="E127" s="120">
        <v>0.4861111111111111</v>
      </c>
      <c r="F127" s="25" t="s">
        <v>238</v>
      </c>
    </row>
    <row r="128" spans="1:6" ht="15" customHeight="1" x14ac:dyDescent="0.25">
      <c r="A128" s="116">
        <v>223</v>
      </c>
      <c r="B128" s="117" t="s">
        <v>292</v>
      </c>
      <c r="C128" s="116"/>
      <c r="D128" s="124" t="s">
        <v>212</v>
      </c>
      <c r="E128" s="120">
        <v>0.4861111111111111</v>
      </c>
      <c r="F128" s="25" t="s">
        <v>238</v>
      </c>
    </row>
    <row r="129" spans="1:6" ht="15" customHeight="1" x14ac:dyDescent="0.25">
      <c r="A129" s="116">
        <v>226</v>
      </c>
      <c r="B129" s="116" t="s">
        <v>310</v>
      </c>
      <c r="C129" s="116"/>
      <c r="D129" s="124" t="s">
        <v>212</v>
      </c>
      <c r="E129" s="120">
        <v>0.50694444444444442</v>
      </c>
      <c r="F129" s="25" t="s">
        <v>238</v>
      </c>
    </row>
    <row r="130" spans="1:6" ht="15" customHeight="1" x14ac:dyDescent="0.25">
      <c r="A130" s="116">
        <v>226</v>
      </c>
      <c r="B130" s="116" t="s">
        <v>310</v>
      </c>
      <c r="C130" s="116"/>
      <c r="D130" s="124" t="s">
        <v>212</v>
      </c>
      <c r="E130" s="120">
        <v>0.50694444444444442</v>
      </c>
      <c r="F130" s="25" t="s">
        <v>238</v>
      </c>
    </row>
    <row r="131" spans="1:6" ht="15" customHeight="1" x14ac:dyDescent="0.25">
      <c r="A131" s="116">
        <v>226</v>
      </c>
      <c r="B131" s="116" t="s">
        <v>310</v>
      </c>
      <c r="C131" s="116"/>
      <c r="D131" s="124" t="s">
        <v>212</v>
      </c>
      <c r="E131" s="120">
        <v>0.50694444444444442</v>
      </c>
      <c r="F131" s="25" t="s">
        <v>238</v>
      </c>
    </row>
    <row r="132" spans="1:6" ht="15" customHeight="1" x14ac:dyDescent="0.25">
      <c r="A132" s="116">
        <v>228</v>
      </c>
      <c r="B132" s="116" t="s">
        <v>307</v>
      </c>
      <c r="C132" s="116"/>
      <c r="D132" s="122" t="s">
        <v>211</v>
      </c>
      <c r="E132" s="120">
        <v>0.52083333333333337</v>
      </c>
      <c r="F132" s="25" t="s">
        <v>238</v>
      </c>
    </row>
    <row r="133" spans="1:6" ht="15" customHeight="1" x14ac:dyDescent="0.25">
      <c r="A133" s="116">
        <v>228</v>
      </c>
      <c r="B133" s="116" t="s">
        <v>307</v>
      </c>
      <c r="C133" s="116"/>
      <c r="D133" s="122" t="s">
        <v>211</v>
      </c>
      <c r="E133" s="120">
        <v>0.52083333333333337</v>
      </c>
      <c r="F133" s="25" t="s">
        <v>238</v>
      </c>
    </row>
    <row r="134" spans="1:6" ht="15" customHeight="1" x14ac:dyDescent="0.25">
      <c r="A134" s="116">
        <v>228</v>
      </c>
      <c r="B134" s="116" t="s">
        <v>307</v>
      </c>
      <c r="C134" s="116"/>
      <c r="D134" s="122" t="s">
        <v>211</v>
      </c>
      <c r="E134" s="120">
        <v>0.52083333333333337</v>
      </c>
      <c r="F134" s="25" t="s">
        <v>238</v>
      </c>
    </row>
    <row r="135" spans="1:6" ht="15" customHeight="1" x14ac:dyDescent="0.25">
      <c r="A135" s="116">
        <v>231</v>
      </c>
      <c r="B135" s="116" t="s">
        <v>312</v>
      </c>
      <c r="C135" s="116"/>
      <c r="D135" s="124" t="s">
        <v>212</v>
      </c>
      <c r="E135" s="120">
        <v>0.54166666666666663</v>
      </c>
      <c r="F135" s="25" t="s">
        <v>238</v>
      </c>
    </row>
    <row r="136" spans="1:6" ht="15" customHeight="1" x14ac:dyDescent="0.25">
      <c r="A136" s="116">
        <v>231</v>
      </c>
      <c r="B136" s="116" t="s">
        <v>312</v>
      </c>
      <c r="C136" s="116"/>
      <c r="D136" s="124" t="s">
        <v>212</v>
      </c>
      <c r="E136" s="120">
        <v>0.54166666666666663</v>
      </c>
      <c r="F136" s="25" t="s">
        <v>238</v>
      </c>
    </row>
    <row r="137" spans="1:6" ht="15" customHeight="1" x14ac:dyDescent="0.25">
      <c r="A137" s="116">
        <v>231</v>
      </c>
      <c r="B137" s="116" t="s">
        <v>312</v>
      </c>
      <c r="C137" s="116"/>
      <c r="D137" s="124" t="s">
        <v>212</v>
      </c>
      <c r="E137" s="120">
        <v>0.54166666666666663</v>
      </c>
      <c r="F137" s="25" t="s">
        <v>238</v>
      </c>
    </row>
    <row r="138" spans="1:6" ht="15" customHeight="1" x14ac:dyDescent="0.25">
      <c r="A138" s="116">
        <v>233</v>
      </c>
      <c r="B138" s="132" t="s">
        <v>301</v>
      </c>
      <c r="C138" s="116"/>
      <c r="D138" s="122" t="s">
        <v>211</v>
      </c>
      <c r="E138" s="119">
        <v>0.55555555555555558</v>
      </c>
      <c r="F138" s="25" t="s">
        <v>238</v>
      </c>
    </row>
    <row r="139" spans="1:6" ht="15" customHeight="1" x14ac:dyDescent="0.25">
      <c r="A139" s="116">
        <v>233</v>
      </c>
      <c r="B139" s="132" t="s">
        <v>301</v>
      </c>
      <c r="C139" s="116"/>
      <c r="D139" s="122" t="s">
        <v>211</v>
      </c>
      <c r="E139" s="119">
        <v>0.55555555555555558</v>
      </c>
      <c r="F139" s="25" t="s">
        <v>238</v>
      </c>
    </row>
    <row r="140" spans="1:6" ht="15" customHeight="1" x14ac:dyDescent="0.25">
      <c r="A140" s="116">
        <v>233</v>
      </c>
      <c r="B140" s="132" t="s">
        <v>301</v>
      </c>
      <c r="C140" s="116"/>
      <c r="D140" s="122" t="s">
        <v>211</v>
      </c>
      <c r="E140" s="119">
        <v>0.55555555555555558</v>
      </c>
      <c r="F140" s="25" t="s">
        <v>238</v>
      </c>
    </row>
    <row r="141" spans="1:6" ht="15" customHeight="1" x14ac:dyDescent="0.25">
      <c r="A141" s="116">
        <v>203</v>
      </c>
      <c r="B141" s="116" t="s">
        <v>293</v>
      </c>
      <c r="C141" s="116"/>
      <c r="D141" s="126" t="s">
        <v>214</v>
      </c>
      <c r="E141" s="119">
        <v>0.34722222222222221</v>
      </c>
      <c r="F141" s="25" t="s">
        <v>238</v>
      </c>
    </row>
    <row r="142" spans="1:6" ht="15" customHeight="1" x14ac:dyDescent="0.25">
      <c r="A142" s="116">
        <v>203</v>
      </c>
      <c r="B142" s="116" t="s">
        <v>293</v>
      </c>
      <c r="C142" s="116"/>
      <c r="D142" s="126" t="s">
        <v>214</v>
      </c>
      <c r="E142" s="119">
        <v>0.34722222222222221</v>
      </c>
      <c r="F142" s="25" t="s">
        <v>238</v>
      </c>
    </row>
    <row r="143" spans="1:6" ht="15" customHeight="1" x14ac:dyDescent="0.25">
      <c r="A143" s="116">
        <v>203</v>
      </c>
      <c r="B143" s="116" t="s">
        <v>293</v>
      </c>
      <c r="C143" s="116"/>
      <c r="D143" s="126" t="s">
        <v>214</v>
      </c>
      <c r="E143" s="119">
        <v>0.34722222222222221</v>
      </c>
      <c r="F143" s="25" t="s">
        <v>238</v>
      </c>
    </row>
    <row r="144" spans="1:6" ht="15" customHeight="1" x14ac:dyDescent="0.25">
      <c r="A144" s="116">
        <v>206</v>
      </c>
      <c r="B144" s="117" t="s">
        <v>308</v>
      </c>
      <c r="C144" s="116"/>
      <c r="D144" s="125" t="s">
        <v>216</v>
      </c>
      <c r="E144" s="119">
        <v>0.36805555555555558</v>
      </c>
      <c r="F144" s="25" t="s">
        <v>238</v>
      </c>
    </row>
    <row r="145" spans="1:6" ht="15" customHeight="1" x14ac:dyDescent="0.25">
      <c r="A145" s="116">
        <v>206</v>
      </c>
      <c r="B145" s="117" t="s">
        <v>308</v>
      </c>
      <c r="C145" s="116"/>
      <c r="D145" s="125" t="s">
        <v>216</v>
      </c>
      <c r="E145" s="119">
        <v>0.36805555555555558</v>
      </c>
      <c r="F145" s="25" t="s">
        <v>238</v>
      </c>
    </row>
    <row r="146" spans="1:6" ht="15" customHeight="1" x14ac:dyDescent="0.25">
      <c r="A146" s="116">
        <v>206</v>
      </c>
      <c r="B146" s="117" t="s">
        <v>308</v>
      </c>
      <c r="C146" s="116"/>
      <c r="D146" s="125" t="s">
        <v>216</v>
      </c>
      <c r="E146" s="119">
        <v>0.36805555555555558</v>
      </c>
      <c r="F146" s="25" t="s">
        <v>238</v>
      </c>
    </row>
    <row r="147" spans="1:6" ht="15" customHeight="1" x14ac:dyDescent="0.25">
      <c r="A147" s="116">
        <v>207</v>
      </c>
      <c r="B147" s="116" t="s">
        <v>303</v>
      </c>
      <c r="C147" s="116"/>
      <c r="D147" s="126" t="s">
        <v>214</v>
      </c>
      <c r="E147" s="119">
        <v>0.375</v>
      </c>
      <c r="F147" s="25" t="s">
        <v>238</v>
      </c>
    </row>
    <row r="148" spans="1:6" ht="15" customHeight="1" x14ac:dyDescent="0.25">
      <c r="A148" s="116">
        <v>207</v>
      </c>
      <c r="B148" s="116" t="s">
        <v>303</v>
      </c>
      <c r="C148" s="116"/>
      <c r="D148" s="126" t="s">
        <v>214</v>
      </c>
      <c r="E148" s="119">
        <v>0.375</v>
      </c>
      <c r="F148" s="25" t="s">
        <v>238</v>
      </c>
    </row>
    <row r="149" spans="1:6" ht="15" customHeight="1" x14ac:dyDescent="0.25">
      <c r="A149" s="116">
        <v>207</v>
      </c>
      <c r="B149" s="116" t="s">
        <v>303</v>
      </c>
      <c r="C149" s="116"/>
      <c r="D149" s="126" t="s">
        <v>214</v>
      </c>
      <c r="E149" s="119">
        <v>0.375</v>
      </c>
      <c r="F149" s="25" t="s">
        <v>238</v>
      </c>
    </row>
    <row r="150" spans="1:6" ht="15" customHeight="1" x14ac:dyDescent="0.25">
      <c r="A150" s="116">
        <v>209</v>
      </c>
      <c r="B150" s="116" t="s">
        <v>296</v>
      </c>
      <c r="C150" s="116"/>
      <c r="D150" s="126" t="s">
        <v>214</v>
      </c>
      <c r="E150" s="119">
        <v>0.3888888888888889</v>
      </c>
      <c r="F150" s="25" t="s">
        <v>238</v>
      </c>
    </row>
    <row r="151" spans="1:6" ht="15" customHeight="1" x14ac:dyDescent="0.25">
      <c r="A151" s="116">
        <v>209</v>
      </c>
      <c r="B151" s="116" t="s">
        <v>296</v>
      </c>
      <c r="C151" s="116"/>
      <c r="D151" s="126" t="s">
        <v>214</v>
      </c>
      <c r="E151" s="119">
        <v>0.3888888888888889</v>
      </c>
      <c r="F151" s="25" t="s">
        <v>238</v>
      </c>
    </row>
    <row r="152" spans="1:6" ht="15" customHeight="1" x14ac:dyDescent="0.25">
      <c r="A152" s="116">
        <v>209</v>
      </c>
      <c r="B152" s="116" t="s">
        <v>296</v>
      </c>
      <c r="C152" s="116"/>
      <c r="D152" s="126" t="s">
        <v>214</v>
      </c>
      <c r="E152" s="119">
        <v>0.3888888888888889</v>
      </c>
      <c r="F152" s="25" t="s">
        <v>238</v>
      </c>
    </row>
    <row r="153" spans="1:6" ht="15" customHeight="1" x14ac:dyDescent="0.25">
      <c r="A153" s="116">
        <v>211</v>
      </c>
      <c r="B153" s="117" t="s">
        <v>304</v>
      </c>
      <c r="C153" s="116"/>
      <c r="D153" s="126" t="s">
        <v>214</v>
      </c>
      <c r="E153" s="119">
        <v>0.40277777777777779</v>
      </c>
      <c r="F153" s="25" t="s">
        <v>238</v>
      </c>
    </row>
    <row r="154" spans="1:6" ht="15" customHeight="1" x14ac:dyDescent="0.25">
      <c r="A154" s="116">
        <v>211</v>
      </c>
      <c r="B154" s="117" t="s">
        <v>304</v>
      </c>
      <c r="C154" s="116"/>
      <c r="D154" s="126" t="s">
        <v>214</v>
      </c>
      <c r="E154" s="119">
        <v>0.40277777777777779</v>
      </c>
      <c r="F154" s="25" t="s">
        <v>238</v>
      </c>
    </row>
    <row r="155" spans="1:6" ht="15" customHeight="1" x14ac:dyDescent="0.25">
      <c r="A155" s="116">
        <v>211</v>
      </c>
      <c r="B155" s="117" t="s">
        <v>304</v>
      </c>
      <c r="C155" s="116"/>
      <c r="D155" s="126" t="s">
        <v>214</v>
      </c>
      <c r="E155" s="119">
        <v>0.40277777777777779</v>
      </c>
      <c r="F155" s="25" t="s">
        <v>238</v>
      </c>
    </row>
    <row r="156" spans="1:6" ht="15" customHeight="1" x14ac:dyDescent="0.25">
      <c r="A156" s="116">
        <v>212</v>
      </c>
      <c r="B156" s="116" t="s">
        <v>300</v>
      </c>
      <c r="C156" s="116"/>
      <c r="D156" s="125" t="s">
        <v>216</v>
      </c>
      <c r="E156" s="119">
        <v>0.40972222222222221</v>
      </c>
      <c r="F156" s="25" t="s">
        <v>238</v>
      </c>
    </row>
    <row r="157" spans="1:6" ht="15" customHeight="1" x14ac:dyDescent="0.25">
      <c r="A157" s="116">
        <v>212</v>
      </c>
      <c r="B157" s="116" t="s">
        <v>300</v>
      </c>
      <c r="C157" s="116"/>
      <c r="D157" s="125" t="s">
        <v>216</v>
      </c>
      <c r="E157" s="119">
        <v>0.40972222222222221</v>
      </c>
      <c r="F157" s="25" t="s">
        <v>238</v>
      </c>
    </row>
    <row r="158" spans="1:6" ht="15" customHeight="1" x14ac:dyDescent="0.25">
      <c r="A158" s="116">
        <v>212</v>
      </c>
      <c r="B158" s="116" t="s">
        <v>300</v>
      </c>
      <c r="C158" s="116"/>
      <c r="D158" s="125" t="s">
        <v>216</v>
      </c>
      <c r="E158" s="119">
        <v>0.40972222222222221</v>
      </c>
      <c r="F158" s="25" t="s">
        <v>238</v>
      </c>
    </row>
    <row r="159" spans="1:6" ht="15" customHeight="1" x14ac:dyDescent="0.25">
      <c r="A159" s="116">
        <v>218</v>
      </c>
      <c r="B159" s="116" t="s">
        <v>297</v>
      </c>
      <c r="C159" s="116"/>
      <c r="D159" s="125" t="s">
        <v>216</v>
      </c>
      <c r="E159" s="119">
        <v>0.4513888888888889</v>
      </c>
      <c r="F159" s="25" t="s">
        <v>238</v>
      </c>
    </row>
    <row r="160" spans="1:6" ht="15" customHeight="1" x14ac:dyDescent="0.25">
      <c r="A160" s="116">
        <v>218</v>
      </c>
      <c r="B160" s="116" t="s">
        <v>297</v>
      </c>
      <c r="C160" s="116"/>
      <c r="D160" s="125" t="s">
        <v>216</v>
      </c>
      <c r="E160" s="119">
        <v>0.4513888888888889</v>
      </c>
      <c r="F160" s="25" t="s">
        <v>238</v>
      </c>
    </row>
    <row r="161" spans="1:6" ht="15" customHeight="1" x14ac:dyDescent="0.25">
      <c r="A161" s="116">
        <v>218</v>
      </c>
      <c r="B161" s="116" t="s">
        <v>297</v>
      </c>
      <c r="C161" s="116"/>
      <c r="D161" s="125" t="s">
        <v>216</v>
      </c>
      <c r="E161" s="119">
        <v>0.4513888888888889</v>
      </c>
      <c r="F161" s="25" t="s">
        <v>238</v>
      </c>
    </row>
    <row r="162" spans="1:6" ht="15" customHeight="1" x14ac:dyDescent="0.25">
      <c r="A162" s="116">
        <v>219</v>
      </c>
      <c r="B162" s="116" t="s">
        <v>289</v>
      </c>
      <c r="C162" s="116"/>
      <c r="D162" s="126" t="s">
        <v>214</v>
      </c>
      <c r="E162" s="119">
        <v>0.45833333333333331</v>
      </c>
      <c r="F162" s="25" t="s">
        <v>238</v>
      </c>
    </row>
    <row r="163" spans="1:6" ht="15" customHeight="1" x14ac:dyDescent="0.25">
      <c r="A163" s="116">
        <v>219</v>
      </c>
      <c r="B163" s="116" t="s">
        <v>289</v>
      </c>
      <c r="C163" s="116"/>
      <c r="D163" s="126" t="s">
        <v>214</v>
      </c>
      <c r="E163" s="119">
        <v>0.45833333333333331</v>
      </c>
      <c r="F163" s="25" t="s">
        <v>238</v>
      </c>
    </row>
    <row r="164" spans="1:6" ht="15" customHeight="1" x14ac:dyDescent="0.25">
      <c r="A164" s="116">
        <v>219</v>
      </c>
      <c r="B164" s="116" t="s">
        <v>289</v>
      </c>
      <c r="C164" s="116"/>
      <c r="D164" s="126" t="s">
        <v>214</v>
      </c>
      <c r="E164" s="119">
        <v>0.45833333333333331</v>
      </c>
      <c r="F164" s="25" t="s">
        <v>238</v>
      </c>
    </row>
    <row r="165" spans="1:6" ht="15" customHeight="1" x14ac:dyDescent="0.25">
      <c r="A165" s="116">
        <v>225</v>
      </c>
      <c r="B165" s="117" t="s">
        <v>298</v>
      </c>
      <c r="C165" s="116"/>
      <c r="D165" s="125" t="s">
        <v>216</v>
      </c>
      <c r="E165" s="120">
        <v>0.5</v>
      </c>
      <c r="F165" s="25" t="s">
        <v>238</v>
      </c>
    </row>
    <row r="166" spans="1:6" ht="15" customHeight="1" x14ac:dyDescent="0.25">
      <c r="A166" s="116">
        <v>225</v>
      </c>
      <c r="B166" s="117" t="s">
        <v>298</v>
      </c>
      <c r="C166" s="116"/>
      <c r="D166" s="125" t="s">
        <v>216</v>
      </c>
      <c r="E166" s="120">
        <v>0.5</v>
      </c>
      <c r="F166" s="25" t="s">
        <v>238</v>
      </c>
    </row>
    <row r="167" spans="1:6" ht="15" customHeight="1" x14ac:dyDescent="0.25">
      <c r="A167" s="116">
        <v>225</v>
      </c>
      <c r="B167" s="117" t="s">
        <v>298</v>
      </c>
      <c r="C167" s="116"/>
      <c r="D167" s="125" t="s">
        <v>216</v>
      </c>
      <c r="E167" s="120">
        <v>0.5</v>
      </c>
      <c r="F167" s="25" t="s">
        <v>238</v>
      </c>
    </row>
    <row r="168" spans="1:6" ht="15" customHeight="1" x14ac:dyDescent="0.25">
      <c r="A168" s="116">
        <v>227</v>
      </c>
      <c r="B168" s="117" t="s">
        <v>300</v>
      </c>
      <c r="C168" s="116"/>
      <c r="D168" s="126" t="s">
        <v>214</v>
      </c>
      <c r="E168" s="119">
        <v>0.51388888888888884</v>
      </c>
      <c r="F168" s="25" t="s">
        <v>238</v>
      </c>
    </row>
    <row r="169" spans="1:6" ht="15" customHeight="1" x14ac:dyDescent="0.25">
      <c r="A169" s="116">
        <v>227</v>
      </c>
      <c r="B169" s="117" t="s">
        <v>300</v>
      </c>
      <c r="C169" s="116"/>
      <c r="D169" s="126" t="s">
        <v>214</v>
      </c>
      <c r="E169" s="119">
        <v>0.51388888888888884</v>
      </c>
      <c r="F169" s="25" t="s">
        <v>238</v>
      </c>
    </row>
    <row r="170" spans="1:6" ht="15" customHeight="1" x14ac:dyDescent="0.25">
      <c r="A170" s="116">
        <v>227</v>
      </c>
      <c r="B170" s="117" t="s">
        <v>300</v>
      </c>
      <c r="C170" s="116"/>
      <c r="D170" s="126" t="s">
        <v>214</v>
      </c>
      <c r="E170" s="119">
        <v>0.51388888888888884</v>
      </c>
      <c r="F170" s="25" t="s">
        <v>238</v>
      </c>
    </row>
    <row r="171" spans="1:6" ht="15" customHeight="1" x14ac:dyDescent="0.25">
      <c r="A171" s="116">
        <v>201</v>
      </c>
      <c r="B171" s="117" t="s">
        <v>289</v>
      </c>
      <c r="C171" s="123"/>
      <c r="D171" s="127" t="s">
        <v>215</v>
      </c>
      <c r="E171" s="119">
        <v>0.33333333333333331</v>
      </c>
      <c r="F171" s="25" t="s">
        <v>238</v>
      </c>
    </row>
    <row r="172" spans="1:6" ht="15" customHeight="1" x14ac:dyDescent="0.25">
      <c r="A172" s="116">
        <v>201</v>
      </c>
      <c r="B172" s="117" t="s">
        <v>289</v>
      </c>
      <c r="C172" s="123"/>
      <c r="D172" s="127" t="s">
        <v>215</v>
      </c>
      <c r="E172" s="119">
        <v>0.33333333333333331</v>
      </c>
      <c r="F172" s="25" t="s">
        <v>238</v>
      </c>
    </row>
    <row r="173" spans="1:6" ht="15" customHeight="1" x14ac:dyDescent="0.25">
      <c r="A173" s="116">
        <v>201</v>
      </c>
      <c r="B173" s="117" t="s">
        <v>289</v>
      </c>
      <c r="C173" s="123"/>
      <c r="D173" s="127" t="s">
        <v>215</v>
      </c>
      <c r="E173" s="119">
        <v>0.33333333333333331</v>
      </c>
      <c r="F173" s="25" t="s">
        <v>238</v>
      </c>
    </row>
    <row r="174" spans="1:6" ht="15" customHeight="1" x14ac:dyDescent="0.25">
      <c r="A174" s="116">
        <v>204</v>
      </c>
      <c r="B174" s="116" t="s">
        <v>294</v>
      </c>
      <c r="C174" s="116"/>
      <c r="D174" s="127" t="s">
        <v>215</v>
      </c>
      <c r="E174" s="119">
        <v>0.35416666666666669</v>
      </c>
      <c r="F174" s="25" t="s">
        <v>238</v>
      </c>
    </row>
    <row r="175" spans="1:6" ht="15" customHeight="1" x14ac:dyDescent="0.25">
      <c r="A175" s="116">
        <v>204</v>
      </c>
      <c r="B175" s="116" t="s">
        <v>294</v>
      </c>
      <c r="C175" s="116"/>
      <c r="D175" s="127" t="s">
        <v>215</v>
      </c>
      <c r="E175" s="119">
        <v>0.35416666666666669</v>
      </c>
      <c r="F175" s="25" t="s">
        <v>238</v>
      </c>
    </row>
    <row r="176" spans="1:6" ht="15" customHeight="1" x14ac:dyDescent="0.25">
      <c r="A176" s="116">
        <v>204</v>
      </c>
      <c r="B176" s="116" t="s">
        <v>294</v>
      </c>
      <c r="C176" s="116"/>
      <c r="D176" s="127" t="s">
        <v>215</v>
      </c>
      <c r="E176" s="119">
        <v>0.35416666666666669</v>
      </c>
      <c r="F176" s="25" t="s">
        <v>238</v>
      </c>
    </row>
    <row r="177" spans="1:6" ht="15" customHeight="1" x14ac:dyDescent="0.25">
      <c r="A177" s="116">
        <v>210</v>
      </c>
      <c r="B177" s="117" t="s">
        <v>306</v>
      </c>
      <c r="C177" s="116"/>
      <c r="D177" s="116" t="s">
        <v>217</v>
      </c>
      <c r="E177" s="119">
        <v>0.39583333333333331</v>
      </c>
      <c r="F177" s="25" t="s">
        <v>238</v>
      </c>
    </row>
    <row r="178" spans="1:6" ht="15" customHeight="1" x14ac:dyDescent="0.25">
      <c r="A178" s="116">
        <v>210</v>
      </c>
      <c r="B178" s="117" t="s">
        <v>306</v>
      </c>
      <c r="C178" s="116"/>
      <c r="D178" s="116" t="s">
        <v>217</v>
      </c>
      <c r="E178" s="119">
        <v>0.39583333333333331</v>
      </c>
      <c r="F178" s="25" t="s">
        <v>238</v>
      </c>
    </row>
    <row r="179" spans="1:6" ht="15" customHeight="1" x14ac:dyDescent="0.25">
      <c r="A179" s="116">
        <v>210</v>
      </c>
      <c r="B179" s="117" t="s">
        <v>306</v>
      </c>
      <c r="C179" s="116"/>
      <c r="D179" s="116" t="s">
        <v>217</v>
      </c>
      <c r="E179" s="119">
        <v>0.39583333333333331</v>
      </c>
      <c r="F179" s="25" t="s">
        <v>238</v>
      </c>
    </row>
    <row r="180" spans="1:6" ht="15" customHeight="1" x14ac:dyDescent="0.25">
      <c r="A180" s="116">
        <v>213</v>
      </c>
      <c r="B180" s="116" t="s">
        <v>307</v>
      </c>
      <c r="C180" s="116"/>
      <c r="D180" s="127" t="s">
        <v>215</v>
      </c>
      <c r="E180" s="119">
        <v>0.41666666666666669</v>
      </c>
      <c r="F180" s="25" t="s">
        <v>238</v>
      </c>
    </row>
    <row r="181" spans="1:6" ht="15" customHeight="1" x14ac:dyDescent="0.25">
      <c r="A181" s="116">
        <v>213</v>
      </c>
      <c r="B181" s="116" t="s">
        <v>307</v>
      </c>
      <c r="C181" s="116"/>
      <c r="D181" s="127" t="s">
        <v>215</v>
      </c>
      <c r="E181" s="119">
        <v>0.41666666666666669</v>
      </c>
      <c r="F181" s="25" t="s">
        <v>238</v>
      </c>
    </row>
    <row r="182" spans="1:6" ht="15" customHeight="1" x14ac:dyDescent="0.25">
      <c r="A182" s="116">
        <v>213</v>
      </c>
      <c r="B182" s="116" t="s">
        <v>307</v>
      </c>
      <c r="C182" s="116"/>
      <c r="D182" s="127" t="s">
        <v>215</v>
      </c>
      <c r="E182" s="119">
        <v>0.41666666666666669</v>
      </c>
      <c r="F182" s="25" t="s">
        <v>238</v>
      </c>
    </row>
    <row r="183" spans="1:6" ht="15" customHeight="1" x14ac:dyDescent="0.25">
      <c r="A183" s="116">
        <v>215</v>
      </c>
      <c r="B183" s="117" t="s">
        <v>301</v>
      </c>
      <c r="C183" s="116"/>
      <c r="D183" s="116" t="s">
        <v>217</v>
      </c>
      <c r="E183" s="119">
        <v>0.43055555555555558</v>
      </c>
      <c r="F183" s="25" t="s">
        <v>238</v>
      </c>
    </row>
    <row r="184" spans="1:6" ht="15" customHeight="1" x14ac:dyDescent="0.25">
      <c r="A184" s="116">
        <v>215</v>
      </c>
      <c r="B184" s="117" t="s">
        <v>301</v>
      </c>
      <c r="C184" s="116"/>
      <c r="D184" s="116" t="s">
        <v>217</v>
      </c>
      <c r="E184" s="119">
        <v>0.43055555555555558</v>
      </c>
      <c r="F184" s="25" t="s">
        <v>238</v>
      </c>
    </row>
    <row r="185" spans="1:6" ht="15" customHeight="1" x14ac:dyDescent="0.25">
      <c r="A185" s="116">
        <v>215</v>
      </c>
      <c r="B185" s="117" t="s">
        <v>301</v>
      </c>
      <c r="C185" s="116"/>
      <c r="D185" s="116" t="s">
        <v>217</v>
      </c>
      <c r="E185" s="119">
        <v>0.43055555555555558</v>
      </c>
      <c r="F185" s="25" t="s">
        <v>238</v>
      </c>
    </row>
    <row r="186" spans="1:6" ht="15" customHeight="1" x14ac:dyDescent="0.25">
      <c r="A186" s="116">
        <v>220</v>
      </c>
      <c r="B186" s="116" t="s">
        <v>293</v>
      </c>
      <c r="C186" s="116"/>
      <c r="D186" s="127" t="s">
        <v>215</v>
      </c>
      <c r="E186" s="120">
        <v>0.46527777777777779</v>
      </c>
      <c r="F186" s="25" t="s">
        <v>238</v>
      </c>
    </row>
    <row r="187" spans="1:6" ht="15" customHeight="1" x14ac:dyDescent="0.25">
      <c r="A187" s="116">
        <v>220</v>
      </c>
      <c r="B187" s="116" t="s">
        <v>293</v>
      </c>
      <c r="C187" s="116"/>
      <c r="D187" s="127" t="s">
        <v>215</v>
      </c>
      <c r="E187" s="120">
        <v>0.46527777777777779</v>
      </c>
      <c r="F187" s="25" t="s">
        <v>238</v>
      </c>
    </row>
    <row r="188" spans="1:6" ht="15" customHeight="1" x14ac:dyDescent="0.25">
      <c r="A188" s="116">
        <v>220</v>
      </c>
      <c r="B188" s="116" t="s">
        <v>293</v>
      </c>
      <c r="C188" s="116"/>
      <c r="D188" s="127" t="s">
        <v>215</v>
      </c>
      <c r="E188" s="120">
        <v>0.46527777777777779</v>
      </c>
      <c r="F188" s="25" t="s">
        <v>238</v>
      </c>
    </row>
    <row r="189" spans="1:6" ht="15" customHeight="1" x14ac:dyDescent="0.25">
      <c r="A189" s="116">
        <v>221</v>
      </c>
      <c r="B189" s="117" t="s">
        <v>296</v>
      </c>
      <c r="C189" s="116"/>
      <c r="D189" s="127" t="s">
        <v>215</v>
      </c>
      <c r="E189" s="120">
        <v>0.47222222222222221</v>
      </c>
      <c r="F189" s="25" t="s">
        <v>238</v>
      </c>
    </row>
    <row r="190" spans="1:6" ht="15" customHeight="1" x14ac:dyDescent="0.25">
      <c r="A190" s="116">
        <v>221</v>
      </c>
      <c r="B190" s="117" t="s">
        <v>296</v>
      </c>
      <c r="C190" s="116"/>
      <c r="D190" s="127" t="s">
        <v>215</v>
      </c>
      <c r="E190" s="120">
        <v>0.47222222222222221</v>
      </c>
      <c r="F190" s="25" t="s">
        <v>238</v>
      </c>
    </row>
    <row r="191" spans="1:6" ht="15" customHeight="1" x14ac:dyDescent="0.25">
      <c r="A191" s="116">
        <v>221</v>
      </c>
      <c r="B191" s="117" t="s">
        <v>296</v>
      </c>
      <c r="C191" s="116"/>
      <c r="D191" s="127" t="s">
        <v>215</v>
      </c>
      <c r="E191" s="120">
        <v>0.47222222222222221</v>
      </c>
      <c r="F191" s="25" t="s">
        <v>238</v>
      </c>
    </row>
    <row r="192" spans="1:6" ht="15" customHeight="1" x14ac:dyDescent="0.25">
      <c r="A192" s="116">
        <v>224</v>
      </c>
      <c r="B192" s="116" t="s">
        <v>296</v>
      </c>
      <c r="C192" s="116"/>
      <c r="D192" s="127" t="s">
        <v>215</v>
      </c>
      <c r="E192" s="119">
        <v>0.49305555555555558</v>
      </c>
      <c r="F192" s="25" t="s">
        <v>238</v>
      </c>
    </row>
    <row r="193" spans="1:6" ht="15" customHeight="1" x14ac:dyDescent="0.25">
      <c r="A193" s="116">
        <v>224</v>
      </c>
      <c r="B193" s="116" t="s">
        <v>296</v>
      </c>
      <c r="C193" s="116"/>
      <c r="D193" s="127" t="s">
        <v>215</v>
      </c>
      <c r="E193" s="119">
        <v>0.49305555555555558</v>
      </c>
      <c r="F193" s="25" t="s">
        <v>238</v>
      </c>
    </row>
    <row r="194" spans="1:6" ht="15" customHeight="1" x14ac:dyDescent="0.25">
      <c r="A194" s="116">
        <v>224</v>
      </c>
      <c r="B194" s="116" t="s">
        <v>296</v>
      </c>
      <c r="C194" s="116"/>
      <c r="D194" s="127" t="s">
        <v>215</v>
      </c>
      <c r="E194" s="119">
        <v>0.49305555555555558</v>
      </c>
      <c r="F194" s="25" t="s">
        <v>238</v>
      </c>
    </row>
    <row r="195" spans="1:6" ht="15" customHeight="1" x14ac:dyDescent="0.25">
      <c r="A195" s="116">
        <v>229</v>
      </c>
      <c r="B195" s="117" t="s">
        <v>305</v>
      </c>
      <c r="C195" s="116"/>
      <c r="D195" s="127" t="s">
        <v>215</v>
      </c>
      <c r="E195" s="120">
        <v>0.52777777777777779</v>
      </c>
      <c r="F195" s="25" t="s">
        <v>238</v>
      </c>
    </row>
    <row r="196" spans="1:6" ht="15" customHeight="1" x14ac:dyDescent="0.25">
      <c r="A196" s="116">
        <v>229</v>
      </c>
      <c r="B196" s="117" t="s">
        <v>305</v>
      </c>
      <c r="C196" s="116"/>
      <c r="D196" s="127" t="s">
        <v>215</v>
      </c>
      <c r="E196" s="120">
        <v>0.52777777777777779</v>
      </c>
      <c r="F196" s="25" t="s">
        <v>238</v>
      </c>
    </row>
    <row r="197" spans="1:6" ht="15" customHeight="1" x14ac:dyDescent="0.25">
      <c r="A197" s="116">
        <v>229</v>
      </c>
      <c r="B197" s="117" t="s">
        <v>305</v>
      </c>
      <c r="C197" s="116"/>
      <c r="D197" s="127" t="s">
        <v>215</v>
      </c>
      <c r="E197" s="120">
        <v>0.52777777777777779</v>
      </c>
      <c r="F197" s="25" t="s">
        <v>238</v>
      </c>
    </row>
    <row r="198" spans="1:6" ht="15" customHeight="1" x14ac:dyDescent="0.25">
      <c r="A198" s="161" t="s">
        <v>315</v>
      </c>
      <c r="B198" s="161"/>
      <c r="C198" s="161"/>
      <c r="D198" s="161"/>
      <c r="E198" s="161"/>
    </row>
    <row r="199" spans="1:6" ht="15" customHeight="1" x14ac:dyDescent="0.25">
      <c r="A199" s="116">
        <v>309</v>
      </c>
      <c r="B199" s="116" t="s">
        <v>306</v>
      </c>
      <c r="C199" s="116"/>
      <c r="D199" s="118" t="s">
        <v>210</v>
      </c>
      <c r="E199" s="120">
        <v>0.3888888888888889</v>
      </c>
      <c r="F199" s="25" t="s">
        <v>239</v>
      </c>
    </row>
    <row r="200" spans="1:6" ht="15" customHeight="1" x14ac:dyDescent="0.25">
      <c r="A200" s="116">
        <v>309</v>
      </c>
      <c r="B200" s="116" t="s">
        <v>306</v>
      </c>
      <c r="C200" s="116"/>
      <c r="D200" s="118" t="s">
        <v>210</v>
      </c>
      <c r="E200" s="120">
        <v>0.3888888888888889</v>
      </c>
      <c r="F200" s="25" t="s">
        <v>239</v>
      </c>
    </row>
    <row r="201" spans="1:6" ht="15" customHeight="1" x14ac:dyDescent="0.25">
      <c r="A201" s="116">
        <v>309</v>
      </c>
      <c r="B201" s="116" t="s">
        <v>306</v>
      </c>
      <c r="C201" s="116"/>
      <c r="D201" s="118" t="s">
        <v>210</v>
      </c>
      <c r="E201" s="120">
        <v>0.3888888888888889</v>
      </c>
      <c r="F201" s="133" t="s">
        <v>239</v>
      </c>
    </row>
    <row r="202" spans="1:6" ht="15" customHeight="1" x14ac:dyDescent="0.25">
      <c r="A202" s="116">
        <v>317</v>
      </c>
      <c r="B202" s="116" t="s">
        <v>304</v>
      </c>
      <c r="C202" s="116"/>
      <c r="D202" s="118" t="s">
        <v>210</v>
      </c>
      <c r="E202" s="120">
        <v>0.41666666666666669</v>
      </c>
      <c r="F202" s="133" t="s">
        <v>239</v>
      </c>
    </row>
    <row r="203" spans="1:6" ht="15" customHeight="1" x14ac:dyDescent="0.25">
      <c r="A203" s="116">
        <v>317</v>
      </c>
      <c r="B203" s="116" t="s">
        <v>304</v>
      </c>
      <c r="C203" s="116"/>
      <c r="D203" s="118" t="s">
        <v>210</v>
      </c>
      <c r="E203" s="120">
        <v>0.41666666666666669</v>
      </c>
      <c r="F203" s="133" t="s">
        <v>239</v>
      </c>
    </row>
    <row r="204" spans="1:6" ht="15" customHeight="1" x14ac:dyDescent="0.25">
      <c r="A204" s="116">
        <v>317</v>
      </c>
      <c r="B204" s="116" t="s">
        <v>304</v>
      </c>
      <c r="C204" s="116"/>
      <c r="D204" s="118" t="s">
        <v>210</v>
      </c>
      <c r="E204" s="120">
        <v>0.41666666666666669</v>
      </c>
      <c r="F204" s="133" t="s">
        <v>239</v>
      </c>
    </row>
    <row r="205" spans="1:6" ht="15" customHeight="1" x14ac:dyDescent="0.25">
      <c r="A205" s="116">
        <v>323</v>
      </c>
      <c r="B205" s="116" t="s">
        <v>316</v>
      </c>
      <c r="C205" s="116"/>
      <c r="D205" s="118" t="s">
        <v>210</v>
      </c>
      <c r="E205" s="120">
        <v>0.45833333333333331</v>
      </c>
      <c r="F205" s="133" t="s">
        <v>239</v>
      </c>
    </row>
    <row r="206" spans="1:6" ht="15" customHeight="1" x14ac:dyDescent="0.25">
      <c r="A206" s="116">
        <v>323</v>
      </c>
      <c r="B206" s="116" t="s">
        <v>316</v>
      </c>
      <c r="C206" s="116"/>
      <c r="D206" s="118" t="s">
        <v>210</v>
      </c>
      <c r="E206" s="120">
        <v>0.45833333333333331</v>
      </c>
      <c r="F206" s="133" t="s">
        <v>239</v>
      </c>
    </row>
    <row r="207" spans="1:6" ht="15" customHeight="1" x14ac:dyDescent="0.25">
      <c r="A207" s="116">
        <v>323</v>
      </c>
      <c r="B207" s="116" t="s">
        <v>316</v>
      </c>
      <c r="C207" s="116"/>
      <c r="D207" s="118" t="s">
        <v>210</v>
      </c>
      <c r="E207" s="120">
        <v>0.45833333333333331</v>
      </c>
      <c r="F207" s="133" t="s">
        <v>239</v>
      </c>
    </row>
    <row r="208" spans="1:6" ht="15" customHeight="1" x14ac:dyDescent="0.25">
      <c r="A208" s="116">
        <v>326</v>
      </c>
      <c r="B208" s="116" t="s">
        <v>300</v>
      </c>
      <c r="C208" s="116"/>
      <c r="D208" s="118" t="s">
        <v>210</v>
      </c>
      <c r="E208" s="120">
        <v>0.47916666666666669</v>
      </c>
      <c r="F208" s="133" t="s">
        <v>239</v>
      </c>
    </row>
    <row r="209" spans="1:6" ht="15" customHeight="1" x14ac:dyDescent="0.25">
      <c r="A209" s="116">
        <v>326</v>
      </c>
      <c r="B209" s="116" t="s">
        <v>300</v>
      </c>
      <c r="C209" s="116"/>
      <c r="D209" s="118" t="s">
        <v>210</v>
      </c>
      <c r="E209" s="120">
        <v>0.47916666666666669</v>
      </c>
      <c r="F209" s="133" t="s">
        <v>239</v>
      </c>
    </row>
    <row r="210" spans="1:6" ht="15" customHeight="1" x14ac:dyDescent="0.25">
      <c r="A210" s="116">
        <v>326</v>
      </c>
      <c r="B210" s="116" t="s">
        <v>300</v>
      </c>
      <c r="C210" s="116"/>
      <c r="D210" s="118" t="s">
        <v>210</v>
      </c>
      <c r="E210" s="120">
        <v>0.47916666666666669</v>
      </c>
      <c r="F210" s="133" t="s">
        <v>239</v>
      </c>
    </row>
    <row r="211" spans="1:6" ht="15" customHeight="1" x14ac:dyDescent="0.25">
      <c r="A211" s="116">
        <v>330</v>
      </c>
      <c r="B211" s="116" t="s">
        <v>317</v>
      </c>
      <c r="C211" s="116"/>
      <c r="D211" s="118" t="s">
        <v>210</v>
      </c>
      <c r="E211" s="120">
        <v>0.51388888888888884</v>
      </c>
      <c r="F211" s="133" t="s">
        <v>239</v>
      </c>
    </row>
    <row r="212" spans="1:6" ht="15" customHeight="1" x14ac:dyDescent="0.25">
      <c r="A212" s="116">
        <v>330</v>
      </c>
      <c r="B212" s="116" t="s">
        <v>317</v>
      </c>
      <c r="C212" s="116"/>
      <c r="D212" s="118" t="s">
        <v>210</v>
      </c>
      <c r="E212" s="120">
        <v>0.51388888888888884</v>
      </c>
      <c r="F212" s="133" t="s">
        <v>239</v>
      </c>
    </row>
    <row r="213" spans="1:6" ht="15" customHeight="1" x14ac:dyDescent="0.25">
      <c r="A213" s="116">
        <v>330</v>
      </c>
      <c r="B213" s="116" t="s">
        <v>317</v>
      </c>
      <c r="C213" s="116"/>
      <c r="D213" s="118" t="s">
        <v>210</v>
      </c>
      <c r="E213" s="120">
        <v>0.51388888888888884</v>
      </c>
      <c r="F213" s="133" t="s">
        <v>239</v>
      </c>
    </row>
    <row r="214" spans="1:6" ht="15" customHeight="1" x14ac:dyDescent="0.25">
      <c r="A214" s="116">
        <v>302</v>
      </c>
      <c r="B214" s="116" t="s">
        <v>307</v>
      </c>
      <c r="C214" s="116"/>
      <c r="D214" s="124" t="s">
        <v>212</v>
      </c>
      <c r="E214" s="120">
        <v>0.34027777777777779</v>
      </c>
      <c r="F214" s="133" t="s">
        <v>239</v>
      </c>
    </row>
    <row r="215" spans="1:6" ht="15" customHeight="1" x14ac:dyDescent="0.25">
      <c r="A215" s="116">
        <v>302</v>
      </c>
      <c r="B215" s="116" t="s">
        <v>307</v>
      </c>
      <c r="C215" s="116"/>
      <c r="D215" s="124" t="s">
        <v>212</v>
      </c>
      <c r="E215" s="120">
        <v>0.34027777777777779</v>
      </c>
      <c r="F215" s="133" t="s">
        <v>239</v>
      </c>
    </row>
    <row r="216" spans="1:6" ht="15" customHeight="1" x14ac:dyDescent="0.25">
      <c r="A216" s="116">
        <v>302</v>
      </c>
      <c r="B216" s="116" t="s">
        <v>307</v>
      </c>
      <c r="C216" s="116"/>
      <c r="D216" s="124" t="s">
        <v>212</v>
      </c>
      <c r="E216" s="120">
        <v>0.34027777777777779</v>
      </c>
      <c r="F216" s="133" t="s">
        <v>239</v>
      </c>
    </row>
    <row r="217" spans="1:6" ht="15" customHeight="1" x14ac:dyDescent="0.25">
      <c r="A217" s="116">
        <v>303</v>
      </c>
      <c r="B217" s="123" t="s">
        <v>293</v>
      </c>
      <c r="C217" s="116"/>
      <c r="D217" s="122" t="s">
        <v>211</v>
      </c>
      <c r="E217" s="120">
        <v>0.34722222222222221</v>
      </c>
      <c r="F217" s="133" t="s">
        <v>239</v>
      </c>
    </row>
    <row r="218" spans="1:6" ht="15" customHeight="1" x14ac:dyDescent="0.25">
      <c r="A218" s="116">
        <v>303</v>
      </c>
      <c r="B218" s="123" t="s">
        <v>293</v>
      </c>
      <c r="C218" s="116"/>
      <c r="D218" s="122" t="s">
        <v>211</v>
      </c>
      <c r="E218" s="120">
        <v>0.34722222222222221</v>
      </c>
      <c r="F218" s="133" t="s">
        <v>239</v>
      </c>
    </row>
    <row r="219" spans="1:6" ht="15" customHeight="1" x14ac:dyDescent="0.25">
      <c r="A219" s="116">
        <v>303</v>
      </c>
      <c r="B219" s="123" t="s">
        <v>293</v>
      </c>
      <c r="C219" s="116"/>
      <c r="D219" s="122" t="s">
        <v>211</v>
      </c>
      <c r="E219" s="120">
        <v>0.34722222222222221</v>
      </c>
      <c r="F219" s="133" t="s">
        <v>239</v>
      </c>
    </row>
    <row r="220" spans="1:6" ht="15" customHeight="1" x14ac:dyDescent="0.25">
      <c r="A220" s="116">
        <v>308</v>
      </c>
      <c r="B220" s="117" t="s">
        <v>294</v>
      </c>
      <c r="C220" s="116"/>
      <c r="D220" s="124" t="s">
        <v>212</v>
      </c>
      <c r="E220" s="120">
        <v>0.35416666666666669</v>
      </c>
      <c r="F220" s="133" t="s">
        <v>239</v>
      </c>
    </row>
    <row r="221" spans="1:6" ht="15" customHeight="1" x14ac:dyDescent="0.25">
      <c r="A221" s="116">
        <v>308</v>
      </c>
      <c r="B221" s="117" t="s">
        <v>294</v>
      </c>
      <c r="C221" s="116"/>
      <c r="D221" s="124" t="s">
        <v>212</v>
      </c>
      <c r="E221" s="120">
        <v>0.35416666666666669</v>
      </c>
      <c r="F221" s="133" t="s">
        <v>239</v>
      </c>
    </row>
    <row r="222" spans="1:6" ht="15" customHeight="1" x14ac:dyDescent="0.25">
      <c r="A222" s="116">
        <v>308</v>
      </c>
      <c r="B222" s="117" t="s">
        <v>294</v>
      </c>
      <c r="C222" s="116"/>
      <c r="D222" s="124" t="s">
        <v>212</v>
      </c>
      <c r="E222" s="120">
        <v>0.35416666666666669</v>
      </c>
      <c r="F222" s="133" t="s">
        <v>239</v>
      </c>
    </row>
    <row r="223" spans="1:6" ht="15" customHeight="1" x14ac:dyDescent="0.25">
      <c r="A223" s="116">
        <v>311</v>
      </c>
      <c r="B223" s="117" t="s">
        <v>308</v>
      </c>
      <c r="C223" s="116"/>
      <c r="D223" s="122" t="s">
        <v>211</v>
      </c>
      <c r="E223" s="120">
        <v>0.375</v>
      </c>
      <c r="F223" s="133" t="s">
        <v>239</v>
      </c>
    </row>
    <row r="224" spans="1:6" ht="15" customHeight="1" x14ac:dyDescent="0.25">
      <c r="A224" s="116">
        <v>311</v>
      </c>
      <c r="B224" s="117" t="s">
        <v>308</v>
      </c>
      <c r="C224" s="116"/>
      <c r="D224" s="122" t="s">
        <v>211</v>
      </c>
      <c r="E224" s="120">
        <v>0.375</v>
      </c>
      <c r="F224" s="133" t="s">
        <v>239</v>
      </c>
    </row>
    <row r="225" spans="1:6" ht="15" customHeight="1" x14ac:dyDescent="0.25">
      <c r="A225" s="116">
        <v>311</v>
      </c>
      <c r="B225" s="117" t="s">
        <v>308</v>
      </c>
      <c r="C225" s="116"/>
      <c r="D225" s="122" t="s">
        <v>211</v>
      </c>
      <c r="E225" s="120">
        <v>0.375</v>
      </c>
      <c r="F225" s="133" t="s">
        <v>239</v>
      </c>
    </row>
    <row r="226" spans="1:6" ht="15" customHeight="1" x14ac:dyDescent="0.25">
      <c r="A226" s="116">
        <v>315</v>
      </c>
      <c r="B226" s="116" t="s">
        <v>318</v>
      </c>
      <c r="C226" s="116"/>
      <c r="D226" s="122" t="s">
        <v>211</v>
      </c>
      <c r="E226" s="120">
        <v>0.40277777777777779</v>
      </c>
      <c r="F226" s="133" t="s">
        <v>239</v>
      </c>
    </row>
    <row r="227" spans="1:6" ht="15" customHeight="1" x14ac:dyDescent="0.25">
      <c r="A227" s="116">
        <v>315</v>
      </c>
      <c r="B227" s="116" t="s">
        <v>318</v>
      </c>
      <c r="C227" s="116"/>
      <c r="D227" s="122" t="s">
        <v>211</v>
      </c>
      <c r="E227" s="120">
        <v>0.40277777777777779</v>
      </c>
      <c r="F227" s="133" t="s">
        <v>239</v>
      </c>
    </row>
    <row r="228" spans="1:6" ht="15" customHeight="1" x14ac:dyDescent="0.25">
      <c r="A228" s="116">
        <v>315</v>
      </c>
      <c r="B228" s="116" t="s">
        <v>318</v>
      </c>
      <c r="C228" s="116"/>
      <c r="D228" s="122" t="s">
        <v>211</v>
      </c>
      <c r="E228" s="120">
        <v>0.40277777777777779</v>
      </c>
      <c r="F228" s="133" t="s">
        <v>239</v>
      </c>
    </row>
    <row r="229" spans="1:6" ht="15" customHeight="1" x14ac:dyDescent="0.25">
      <c r="A229" s="116">
        <v>318</v>
      </c>
      <c r="B229" s="116" t="s">
        <v>293</v>
      </c>
      <c r="C229" s="116"/>
      <c r="D229" s="124" t="s">
        <v>212</v>
      </c>
      <c r="E229" s="120">
        <v>0.4236111111111111</v>
      </c>
      <c r="F229" s="133" t="s">
        <v>239</v>
      </c>
    </row>
    <row r="230" spans="1:6" ht="15" customHeight="1" x14ac:dyDescent="0.25">
      <c r="A230" s="116">
        <v>318</v>
      </c>
      <c r="B230" s="116" t="s">
        <v>293</v>
      </c>
      <c r="C230" s="116"/>
      <c r="D230" s="124" t="s">
        <v>212</v>
      </c>
      <c r="E230" s="120">
        <v>0.4236111111111111</v>
      </c>
      <c r="F230" s="133" t="s">
        <v>239</v>
      </c>
    </row>
    <row r="231" spans="1:6" ht="15" customHeight="1" x14ac:dyDescent="0.25">
      <c r="A231" s="116">
        <v>318</v>
      </c>
      <c r="B231" s="116" t="s">
        <v>293</v>
      </c>
      <c r="C231" s="116"/>
      <c r="D231" s="124" t="s">
        <v>212</v>
      </c>
      <c r="E231" s="120">
        <v>0.4236111111111111</v>
      </c>
      <c r="F231" s="133" t="s">
        <v>239</v>
      </c>
    </row>
    <row r="232" spans="1:6" ht="15" customHeight="1" x14ac:dyDescent="0.25">
      <c r="A232" s="116">
        <v>319</v>
      </c>
      <c r="B232" s="117" t="s">
        <v>297</v>
      </c>
      <c r="C232" s="116"/>
      <c r="D232" s="122" t="s">
        <v>211</v>
      </c>
      <c r="E232" s="120">
        <v>0.43055555555555558</v>
      </c>
      <c r="F232" s="133" t="s">
        <v>239</v>
      </c>
    </row>
    <row r="233" spans="1:6" ht="15" customHeight="1" x14ac:dyDescent="0.25">
      <c r="A233" s="116">
        <v>319</v>
      </c>
      <c r="B233" s="117" t="s">
        <v>297</v>
      </c>
      <c r="C233" s="116"/>
      <c r="D233" s="122" t="s">
        <v>211</v>
      </c>
      <c r="E233" s="120">
        <v>0.43055555555555558</v>
      </c>
      <c r="F233" s="133" t="s">
        <v>239</v>
      </c>
    </row>
    <row r="234" spans="1:6" ht="15" customHeight="1" x14ac:dyDescent="0.25">
      <c r="A234" s="116">
        <v>319</v>
      </c>
      <c r="B234" s="117" t="s">
        <v>297</v>
      </c>
      <c r="C234" s="116"/>
      <c r="D234" s="122" t="s">
        <v>211</v>
      </c>
      <c r="E234" s="120">
        <v>0.43055555555555558</v>
      </c>
      <c r="F234" s="133" t="s">
        <v>239</v>
      </c>
    </row>
    <row r="235" spans="1:6" ht="15" customHeight="1" x14ac:dyDescent="0.25">
      <c r="A235" s="116">
        <v>322</v>
      </c>
      <c r="B235" s="116" t="s">
        <v>292</v>
      </c>
      <c r="C235" s="116"/>
      <c r="D235" s="122" t="s">
        <v>211</v>
      </c>
      <c r="E235" s="120">
        <v>0.4513888888888889</v>
      </c>
      <c r="F235" s="133" t="s">
        <v>239</v>
      </c>
    </row>
    <row r="236" spans="1:6" ht="15" customHeight="1" x14ac:dyDescent="0.25">
      <c r="A236" s="116">
        <v>322</v>
      </c>
      <c r="B236" s="116" t="s">
        <v>292</v>
      </c>
      <c r="C236" s="116"/>
      <c r="D236" s="122" t="s">
        <v>211</v>
      </c>
      <c r="E236" s="120">
        <v>0.4513888888888889</v>
      </c>
      <c r="F236" s="133" t="s">
        <v>239</v>
      </c>
    </row>
    <row r="237" spans="1:6" ht="15" customHeight="1" x14ac:dyDescent="0.25">
      <c r="A237" s="116">
        <v>322</v>
      </c>
      <c r="B237" s="116" t="s">
        <v>292</v>
      </c>
      <c r="C237" s="116"/>
      <c r="D237" s="122" t="s">
        <v>211</v>
      </c>
      <c r="E237" s="120">
        <v>0.4513888888888889</v>
      </c>
      <c r="F237" s="133" t="s">
        <v>239</v>
      </c>
    </row>
    <row r="238" spans="1:6" ht="15" customHeight="1" x14ac:dyDescent="0.25">
      <c r="A238" s="116">
        <v>324</v>
      </c>
      <c r="B238" s="123" t="s">
        <v>306</v>
      </c>
      <c r="C238" s="116"/>
      <c r="D238" s="124" t="s">
        <v>212</v>
      </c>
      <c r="E238" s="120">
        <v>0.46527777777777779</v>
      </c>
      <c r="F238" s="133" t="s">
        <v>239</v>
      </c>
    </row>
    <row r="239" spans="1:6" ht="15" customHeight="1" x14ac:dyDescent="0.25">
      <c r="A239" s="116">
        <v>324</v>
      </c>
      <c r="B239" s="123" t="s">
        <v>306</v>
      </c>
      <c r="C239" s="116"/>
      <c r="D239" s="124" t="s">
        <v>212</v>
      </c>
      <c r="E239" s="120">
        <v>0.46527777777777779</v>
      </c>
      <c r="F239" s="133" t="s">
        <v>239</v>
      </c>
    </row>
    <row r="240" spans="1:6" ht="15" customHeight="1" x14ac:dyDescent="0.25">
      <c r="A240" s="116">
        <v>324</v>
      </c>
      <c r="B240" s="123" t="s">
        <v>306</v>
      </c>
      <c r="C240" s="116"/>
      <c r="D240" s="124" t="s">
        <v>212</v>
      </c>
      <c r="E240" s="120">
        <v>0.46527777777777779</v>
      </c>
      <c r="F240" s="133" t="s">
        <v>239</v>
      </c>
    </row>
    <row r="241" spans="1:6" ht="15" customHeight="1" x14ac:dyDescent="0.25">
      <c r="A241" s="116">
        <v>331</v>
      </c>
      <c r="B241" s="117" t="s">
        <v>309</v>
      </c>
      <c r="C241" s="116"/>
      <c r="D241" s="122" t="s">
        <v>211</v>
      </c>
      <c r="E241" s="120">
        <v>0.52777777777777779</v>
      </c>
      <c r="F241" s="133" t="s">
        <v>239</v>
      </c>
    </row>
    <row r="242" spans="1:6" ht="15" customHeight="1" x14ac:dyDescent="0.25">
      <c r="A242" s="116">
        <v>331</v>
      </c>
      <c r="B242" s="117" t="s">
        <v>309</v>
      </c>
      <c r="C242" s="116"/>
      <c r="D242" s="122" t="s">
        <v>211</v>
      </c>
      <c r="E242" s="120">
        <v>0.52777777777777779</v>
      </c>
      <c r="F242" s="133" t="s">
        <v>239</v>
      </c>
    </row>
    <row r="243" spans="1:6" ht="15" customHeight="1" x14ac:dyDescent="0.25">
      <c r="A243" s="116">
        <v>331</v>
      </c>
      <c r="B243" s="117" t="s">
        <v>309</v>
      </c>
      <c r="C243" s="116"/>
      <c r="D243" s="122" t="s">
        <v>211</v>
      </c>
      <c r="E243" s="120">
        <v>0.52777777777777779</v>
      </c>
      <c r="F243" s="133" t="s">
        <v>239</v>
      </c>
    </row>
    <row r="244" spans="1:6" ht="15" customHeight="1" x14ac:dyDescent="0.25">
      <c r="A244" s="116">
        <v>304</v>
      </c>
      <c r="B244" s="117" t="s">
        <v>301</v>
      </c>
      <c r="C244" s="116"/>
      <c r="D244" s="125" t="s">
        <v>216</v>
      </c>
      <c r="E244" s="120">
        <v>0.35416666666666669</v>
      </c>
      <c r="F244" s="133" t="s">
        <v>239</v>
      </c>
    </row>
    <row r="245" spans="1:6" ht="15" customHeight="1" x14ac:dyDescent="0.25">
      <c r="A245" s="116">
        <v>304</v>
      </c>
      <c r="B245" s="117" t="s">
        <v>301</v>
      </c>
      <c r="C245" s="116"/>
      <c r="D245" s="125" t="s">
        <v>216</v>
      </c>
      <c r="E245" s="120">
        <v>0.35416666666666669</v>
      </c>
      <c r="F245" s="133" t="s">
        <v>239</v>
      </c>
    </row>
    <row r="246" spans="1:6" ht="15" customHeight="1" x14ac:dyDescent="0.25">
      <c r="A246" s="116">
        <v>304</v>
      </c>
      <c r="B246" s="117" t="s">
        <v>301</v>
      </c>
      <c r="C246" s="116"/>
      <c r="D246" s="125" t="s">
        <v>216</v>
      </c>
      <c r="E246" s="120">
        <v>0.35416666666666669</v>
      </c>
      <c r="F246" s="133" t="s">
        <v>239</v>
      </c>
    </row>
    <row r="247" spans="1:6" ht="15" customHeight="1" x14ac:dyDescent="0.25">
      <c r="A247" s="116">
        <v>305</v>
      </c>
      <c r="B247" s="130" t="s">
        <v>292</v>
      </c>
      <c r="C247" s="116"/>
      <c r="D247" s="126" t="s">
        <v>214</v>
      </c>
      <c r="E247" s="120">
        <v>0.3611111111111111</v>
      </c>
      <c r="F247" s="133" t="s">
        <v>239</v>
      </c>
    </row>
    <row r="248" spans="1:6" ht="15" customHeight="1" x14ac:dyDescent="0.25">
      <c r="A248" s="116">
        <v>305</v>
      </c>
      <c r="B248" s="130" t="s">
        <v>292</v>
      </c>
      <c r="C248" s="116"/>
      <c r="D248" s="126" t="s">
        <v>214</v>
      </c>
      <c r="E248" s="120">
        <v>0.3611111111111111</v>
      </c>
      <c r="F248" s="133" t="s">
        <v>239</v>
      </c>
    </row>
    <row r="249" spans="1:6" ht="15" customHeight="1" x14ac:dyDescent="0.25">
      <c r="A249" s="116">
        <v>305</v>
      </c>
      <c r="B249" s="130" t="s">
        <v>292</v>
      </c>
      <c r="C249" s="116"/>
      <c r="D249" s="126" t="s">
        <v>214</v>
      </c>
      <c r="E249" s="120">
        <v>0.3611111111111111</v>
      </c>
      <c r="F249" s="133" t="s">
        <v>239</v>
      </c>
    </row>
    <row r="250" spans="1:6" ht="15" customHeight="1" x14ac:dyDescent="0.25">
      <c r="A250" s="116">
        <v>312</v>
      </c>
      <c r="B250" s="130" t="s">
        <v>313</v>
      </c>
      <c r="C250" s="116"/>
      <c r="D250" s="126" t="s">
        <v>214</v>
      </c>
      <c r="E250" s="120">
        <v>0.38194444444444442</v>
      </c>
      <c r="F250" s="133" t="s">
        <v>239</v>
      </c>
    </row>
    <row r="251" spans="1:6" ht="15" customHeight="1" x14ac:dyDescent="0.25">
      <c r="A251" s="116">
        <v>312</v>
      </c>
      <c r="B251" s="130" t="s">
        <v>313</v>
      </c>
      <c r="C251" s="116"/>
      <c r="D251" s="126" t="s">
        <v>214</v>
      </c>
      <c r="E251" s="120">
        <v>0.38194444444444442</v>
      </c>
      <c r="F251" s="133" t="s">
        <v>239</v>
      </c>
    </row>
    <row r="252" spans="1:6" ht="15" customHeight="1" x14ac:dyDescent="0.25">
      <c r="A252" s="116">
        <v>312</v>
      </c>
      <c r="B252" s="130" t="s">
        <v>313</v>
      </c>
      <c r="C252" s="116"/>
      <c r="D252" s="126" t="s">
        <v>214</v>
      </c>
      <c r="E252" s="120">
        <v>0.38194444444444442</v>
      </c>
      <c r="F252" s="133" t="s">
        <v>239</v>
      </c>
    </row>
    <row r="253" spans="1:6" ht="15" customHeight="1" x14ac:dyDescent="0.25">
      <c r="A253" s="116">
        <v>314</v>
      </c>
      <c r="B253" s="116" t="s">
        <v>305</v>
      </c>
      <c r="C253" s="116"/>
      <c r="D253" s="125" t="s">
        <v>216</v>
      </c>
      <c r="E253" s="120">
        <v>0.39583333333333331</v>
      </c>
      <c r="F253" s="133" t="s">
        <v>239</v>
      </c>
    </row>
    <row r="254" spans="1:6" ht="15" customHeight="1" x14ac:dyDescent="0.25">
      <c r="A254" s="116">
        <v>314</v>
      </c>
      <c r="B254" s="116" t="s">
        <v>305</v>
      </c>
      <c r="C254" s="116"/>
      <c r="D254" s="125" t="s">
        <v>216</v>
      </c>
      <c r="E254" s="120">
        <v>0.39583333333333331</v>
      </c>
      <c r="F254" s="133" t="s">
        <v>239</v>
      </c>
    </row>
    <row r="255" spans="1:6" ht="15" customHeight="1" x14ac:dyDescent="0.25">
      <c r="A255" s="116">
        <v>314</v>
      </c>
      <c r="B255" s="116" t="s">
        <v>305</v>
      </c>
      <c r="C255" s="116"/>
      <c r="D255" s="125" t="s">
        <v>216</v>
      </c>
      <c r="E255" s="120">
        <v>0.39583333333333331</v>
      </c>
      <c r="F255" s="133" t="s">
        <v>239</v>
      </c>
    </row>
    <row r="256" spans="1:6" ht="15" customHeight="1" x14ac:dyDescent="0.25">
      <c r="A256" s="116">
        <v>316</v>
      </c>
      <c r="B256" s="116" t="s">
        <v>312</v>
      </c>
      <c r="C256" s="116"/>
      <c r="D256" s="125" t="s">
        <v>216</v>
      </c>
      <c r="E256" s="120">
        <v>0.40972222222222221</v>
      </c>
      <c r="F256" s="133" t="s">
        <v>239</v>
      </c>
    </row>
    <row r="257" spans="1:6" ht="15" customHeight="1" x14ac:dyDescent="0.25">
      <c r="A257" s="116">
        <v>316</v>
      </c>
      <c r="B257" s="116" t="s">
        <v>312</v>
      </c>
      <c r="C257" s="116"/>
      <c r="D257" s="125" t="s">
        <v>216</v>
      </c>
      <c r="E257" s="120">
        <v>0.40972222222222221</v>
      </c>
      <c r="F257" s="133" t="s">
        <v>239</v>
      </c>
    </row>
    <row r="258" spans="1:6" ht="15" customHeight="1" x14ac:dyDescent="0.25">
      <c r="A258" s="116">
        <v>316</v>
      </c>
      <c r="B258" s="116" t="s">
        <v>312</v>
      </c>
      <c r="C258" s="116"/>
      <c r="D258" s="125" t="s">
        <v>216</v>
      </c>
      <c r="E258" s="120">
        <v>0.40972222222222221</v>
      </c>
      <c r="F258" s="133" t="s">
        <v>239</v>
      </c>
    </row>
    <row r="259" spans="1:6" ht="15" customHeight="1" x14ac:dyDescent="0.25">
      <c r="A259" s="116">
        <v>320</v>
      </c>
      <c r="B259" s="116" t="s">
        <v>294</v>
      </c>
      <c r="C259" s="116"/>
      <c r="D259" s="126" t="s">
        <v>214</v>
      </c>
      <c r="E259" s="120">
        <v>0.4375</v>
      </c>
      <c r="F259" s="133" t="s">
        <v>239</v>
      </c>
    </row>
    <row r="260" spans="1:6" ht="15" customHeight="1" x14ac:dyDescent="0.25">
      <c r="A260" s="116">
        <v>320</v>
      </c>
      <c r="B260" s="116" t="s">
        <v>294</v>
      </c>
      <c r="C260" s="116"/>
      <c r="D260" s="126" t="s">
        <v>214</v>
      </c>
      <c r="E260" s="120">
        <v>0.4375</v>
      </c>
      <c r="F260" s="133" t="s">
        <v>239</v>
      </c>
    </row>
    <row r="261" spans="1:6" ht="15" customHeight="1" x14ac:dyDescent="0.25">
      <c r="A261" s="116">
        <v>320</v>
      </c>
      <c r="B261" s="116" t="s">
        <v>294</v>
      </c>
      <c r="C261" s="116"/>
      <c r="D261" s="126" t="s">
        <v>214</v>
      </c>
      <c r="E261" s="120">
        <v>0.4375</v>
      </c>
      <c r="F261" s="133" t="s">
        <v>239</v>
      </c>
    </row>
    <row r="262" spans="1:6" ht="15" customHeight="1" x14ac:dyDescent="0.25">
      <c r="A262" s="116">
        <v>327</v>
      </c>
      <c r="B262" s="117" t="s">
        <v>301</v>
      </c>
      <c r="C262" s="116"/>
      <c r="D262" s="126" t="s">
        <v>214</v>
      </c>
      <c r="E262" s="120">
        <v>0.4861111111111111</v>
      </c>
      <c r="F262" s="133" t="s">
        <v>239</v>
      </c>
    </row>
    <row r="263" spans="1:6" ht="15" customHeight="1" x14ac:dyDescent="0.25">
      <c r="A263" s="116">
        <v>327</v>
      </c>
      <c r="B263" s="117" t="s">
        <v>301</v>
      </c>
      <c r="C263" s="116"/>
      <c r="D263" s="126" t="s">
        <v>214</v>
      </c>
      <c r="E263" s="120">
        <v>0.4861111111111111</v>
      </c>
      <c r="F263" s="133" t="s">
        <v>239</v>
      </c>
    </row>
    <row r="264" spans="1:6" ht="15" customHeight="1" x14ac:dyDescent="0.25">
      <c r="A264" s="116">
        <v>327</v>
      </c>
      <c r="B264" s="117" t="s">
        <v>301</v>
      </c>
      <c r="C264" s="116"/>
      <c r="D264" s="126" t="s">
        <v>214</v>
      </c>
      <c r="E264" s="120">
        <v>0.4861111111111111</v>
      </c>
      <c r="F264" s="133" t="s">
        <v>239</v>
      </c>
    </row>
    <row r="265" spans="1:6" ht="15" customHeight="1" x14ac:dyDescent="0.25">
      <c r="A265" s="116">
        <v>301</v>
      </c>
      <c r="B265" s="117" t="s">
        <v>289</v>
      </c>
      <c r="C265" s="116"/>
      <c r="D265" s="116" t="s">
        <v>217</v>
      </c>
      <c r="E265" s="120">
        <v>0.33333333333333331</v>
      </c>
      <c r="F265" s="133" t="s">
        <v>239</v>
      </c>
    </row>
    <row r="266" spans="1:6" ht="15" customHeight="1" x14ac:dyDescent="0.25">
      <c r="A266" s="116">
        <v>301</v>
      </c>
      <c r="B266" s="117" t="s">
        <v>289</v>
      </c>
      <c r="C266" s="116"/>
      <c r="D266" s="116" t="s">
        <v>217</v>
      </c>
      <c r="E266" s="120">
        <v>0.33333333333333331</v>
      </c>
      <c r="F266" s="133" t="s">
        <v>239</v>
      </c>
    </row>
    <row r="267" spans="1:6" ht="15" customHeight="1" x14ac:dyDescent="0.25">
      <c r="A267" s="116">
        <v>301</v>
      </c>
      <c r="B267" s="117" t="s">
        <v>289</v>
      </c>
      <c r="C267" s="116"/>
      <c r="D267" s="116" t="s">
        <v>217</v>
      </c>
      <c r="E267" s="120">
        <v>0.33333333333333331</v>
      </c>
      <c r="F267" s="133" t="s">
        <v>239</v>
      </c>
    </row>
    <row r="268" spans="1:6" ht="15" customHeight="1" x14ac:dyDescent="0.25">
      <c r="A268" s="116">
        <v>306</v>
      </c>
      <c r="B268" s="116" t="s">
        <v>297</v>
      </c>
      <c r="C268" s="116"/>
      <c r="D268" s="116" t="s">
        <v>217</v>
      </c>
      <c r="E268" s="120">
        <v>0.36805555555555558</v>
      </c>
      <c r="F268" s="133" t="s">
        <v>239</v>
      </c>
    </row>
    <row r="269" spans="1:6" ht="15" customHeight="1" x14ac:dyDescent="0.25">
      <c r="A269" s="116">
        <v>306</v>
      </c>
      <c r="B269" s="116" t="s">
        <v>297</v>
      </c>
      <c r="C269" s="116"/>
      <c r="D269" s="116" t="s">
        <v>217</v>
      </c>
      <c r="E269" s="120">
        <v>0.36805555555555558</v>
      </c>
      <c r="F269" s="133" t="s">
        <v>239</v>
      </c>
    </row>
    <row r="270" spans="1:6" ht="15" customHeight="1" x14ac:dyDescent="0.25">
      <c r="A270" s="116">
        <v>306</v>
      </c>
      <c r="B270" s="116" t="s">
        <v>297</v>
      </c>
      <c r="C270" s="116"/>
      <c r="D270" s="116" t="s">
        <v>217</v>
      </c>
      <c r="E270" s="120">
        <v>0.36805555555555558</v>
      </c>
      <c r="F270" s="133" t="s">
        <v>239</v>
      </c>
    </row>
    <row r="271" spans="1:6" ht="15" customHeight="1" x14ac:dyDescent="0.25">
      <c r="A271" s="116">
        <v>307</v>
      </c>
      <c r="B271" s="116" t="s">
        <v>298</v>
      </c>
      <c r="C271" s="116"/>
      <c r="D271" s="127" t="s">
        <v>215</v>
      </c>
      <c r="E271" s="120">
        <v>0.375</v>
      </c>
      <c r="F271" s="133" t="s">
        <v>239</v>
      </c>
    </row>
    <row r="272" spans="1:6" ht="15" customHeight="1" x14ac:dyDescent="0.25">
      <c r="A272" s="116">
        <v>307</v>
      </c>
      <c r="B272" s="116" t="s">
        <v>298</v>
      </c>
      <c r="C272" s="116"/>
      <c r="D272" s="127" t="s">
        <v>215</v>
      </c>
      <c r="E272" s="120">
        <v>0.375</v>
      </c>
      <c r="F272" s="133" t="s">
        <v>239</v>
      </c>
    </row>
    <row r="273" spans="1:6" ht="15" customHeight="1" x14ac:dyDescent="0.25">
      <c r="A273" s="116">
        <v>307</v>
      </c>
      <c r="B273" s="116" t="s">
        <v>298</v>
      </c>
      <c r="C273" s="116"/>
      <c r="D273" s="127" t="s">
        <v>215</v>
      </c>
      <c r="E273" s="120">
        <v>0.375</v>
      </c>
      <c r="F273" s="133" t="s">
        <v>239</v>
      </c>
    </row>
    <row r="274" spans="1:6" ht="15" customHeight="1" x14ac:dyDescent="0.25">
      <c r="A274" s="116">
        <v>310</v>
      </c>
      <c r="B274" s="117" t="s">
        <v>300</v>
      </c>
      <c r="C274" s="116"/>
      <c r="D274" s="127" t="s">
        <v>215</v>
      </c>
      <c r="E274" s="120">
        <v>0.38194444444444442</v>
      </c>
      <c r="F274" s="133" t="s">
        <v>239</v>
      </c>
    </row>
    <row r="275" spans="1:6" ht="15" customHeight="1" x14ac:dyDescent="0.25">
      <c r="A275" s="116">
        <v>310</v>
      </c>
      <c r="B275" s="117" t="s">
        <v>300</v>
      </c>
      <c r="C275" s="116"/>
      <c r="D275" s="127" t="s">
        <v>215</v>
      </c>
      <c r="E275" s="120">
        <v>0.38194444444444442</v>
      </c>
      <c r="F275" s="133" t="s">
        <v>239</v>
      </c>
    </row>
    <row r="276" spans="1:6" ht="15" customHeight="1" x14ac:dyDescent="0.25">
      <c r="A276" s="116">
        <v>310</v>
      </c>
      <c r="B276" s="117" t="s">
        <v>300</v>
      </c>
      <c r="C276" s="116"/>
      <c r="D276" s="127" t="s">
        <v>215</v>
      </c>
      <c r="E276" s="120">
        <v>0.38194444444444442</v>
      </c>
      <c r="F276" s="133" t="s">
        <v>239</v>
      </c>
    </row>
    <row r="277" spans="1:6" ht="15" customHeight="1" x14ac:dyDescent="0.25">
      <c r="A277" s="116">
        <v>313</v>
      </c>
      <c r="B277" s="117" t="s">
        <v>296</v>
      </c>
      <c r="C277" s="116"/>
      <c r="D277" s="116" t="s">
        <v>217</v>
      </c>
      <c r="E277" s="120">
        <v>0.3888888888888889</v>
      </c>
      <c r="F277" s="133" t="s">
        <v>239</v>
      </c>
    </row>
    <row r="278" spans="1:6" ht="15" customHeight="1" x14ac:dyDescent="0.25">
      <c r="A278" s="116">
        <v>313</v>
      </c>
      <c r="B278" s="117" t="s">
        <v>296</v>
      </c>
      <c r="C278" s="116"/>
      <c r="D278" s="116" t="s">
        <v>217</v>
      </c>
      <c r="E278" s="120">
        <v>0.3888888888888889</v>
      </c>
      <c r="F278" s="133" t="s">
        <v>239</v>
      </c>
    </row>
    <row r="279" spans="1:6" ht="15" customHeight="1" x14ac:dyDescent="0.25">
      <c r="A279" s="116">
        <v>313</v>
      </c>
      <c r="B279" s="117" t="s">
        <v>296</v>
      </c>
      <c r="C279" s="116"/>
      <c r="D279" s="116" t="s">
        <v>217</v>
      </c>
      <c r="E279" s="120">
        <v>0.3888888888888889</v>
      </c>
      <c r="F279" s="133" t="s">
        <v>239</v>
      </c>
    </row>
    <row r="280" spans="1:6" ht="15" customHeight="1" x14ac:dyDescent="0.25">
      <c r="A280" s="116">
        <v>321</v>
      </c>
      <c r="B280" s="116" t="s">
        <v>292</v>
      </c>
      <c r="C280" s="116"/>
      <c r="D280" s="116" t="s">
        <v>217</v>
      </c>
      <c r="E280" s="120">
        <v>0.44444444444444442</v>
      </c>
      <c r="F280" s="133" t="s">
        <v>239</v>
      </c>
    </row>
    <row r="281" spans="1:6" ht="15" customHeight="1" x14ac:dyDescent="0.25">
      <c r="A281" s="116">
        <v>321</v>
      </c>
      <c r="B281" s="116" t="s">
        <v>292</v>
      </c>
      <c r="C281" s="116"/>
      <c r="D281" s="116" t="s">
        <v>217</v>
      </c>
      <c r="E281" s="120">
        <v>0.44444444444444442</v>
      </c>
      <c r="F281" s="133" t="s">
        <v>239</v>
      </c>
    </row>
    <row r="282" spans="1:6" ht="15" customHeight="1" x14ac:dyDescent="0.25">
      <c r="A282" s="116">
        <v>321</v>
      </c>
      <c r="B282" s="116" t="s">
        <v>292</v>
      </c>
      <c r="C282" s="116"/>
      <c r="D282" s="116" t="s">
        <v>217</v>
      </c>
      <c r="E282" s="120">
        <v>0.44444444444444442</v>
      </c>
      <c r="F282" s="133" t="s">
        <v>239</v>
      </c>
    </row>
    <row r="283" spans="1:6" ht="15" customHeight="1" x14ac:dyDescent="0.25">
      <c r="A283" s="116">
        <v>325</v>
      </c>
      <c r="B283" s="116" t="s">
        <v>308</v>
      </c>
      <c r="C283" s="116"/>
      <c r="D283" s="127" t="s">
        <v>215</v>
      </c>
      <c r="E283" s="120">
        <v>0.47222222222222221</v>
      </c>
      <c r="F283" s="133" t="s">
        <v>239</v>
      </c>
    </row>
    <row r="284" spans="1:6" ht="15" customHeight="1" x14ac:dyDescent="0.25">
      <c r="A284" s="116">
        <v>325</v>
      </c>
      <c r="B284" s="116" t="s">
        <v>308</v>
      </c>
      <c r="C284" s="116"/>
      <c r="D284" s="127" t="s">
        <v>215</v>
      </c>
      <c r="E284" s="120">
        <v>0.47222222222222221</v>
      </c>
      <c r="F284" s="133" t="s">
        <v>239</v>
      </c>
    </row>
    <row r="285" spans="1:6" ht="15" customHeight="1" x14ac:dyDescent="0.25">
      <c r="A285" s="116">
        <v>325</v>
      </c>
      <c r="B285" s="116" t="s">
        <v>308</v>
      </c>
      <c r="C285" s="116"/>
      <c r="D285" s="127" t="s">
        <v>215</v>
      </c>
      <c r="E285" s="120">
        <v>0.47222222222222221</v>
      </c>
      <c r="F285" s="133" t="s">
        <v>239</v>
      </c>
    </row>
    <row r="286" spans="1:6" ht="15" customHeight="1" x14ac:dyDescent="0.25">
      <c r="A286" s="116">
        <v>328</v>
      </c>
      <c r="B286" s="116" t="s">
        <v>313</v>
      </c>
      <c r="C286" s="116"/>
      <c r="D286" s="116" t="s">
        <v>217</v>
      </c>
      <c r="E286" s="120">
        <v>0.5</v>
      </c>
      <c r="F286" s="133" t="s">
        <v>239</v>
      </c>
    </row>
    <row r="287" spans="1:6" ht="15" customHeight="1" x14ac:dyDescent="0.25">
      <c r="A287" s="116">
        <v>328</v>
      </c>
      <c r="B287" s="116" t="s">
        <v>313</v>
      </c>
      <c r="C287" s="116"/>
      <c r="D287" s="116" t="s">
        <v>217</v>
      </c>
      <c r="E287" s="120">
        <v>0.5</v>
      </c>
      <c r="F287" s="133" t="s">
        <v>239</v>
      </c>
    </row>
    <row r="288" spans="1:6" ht="15" customHeight="1" x14ac:dyDescent="0.25">
      <c r="A288" s="116">
        <v>328</v>
      </c>
      <c r="B288" s="116" t="s">
        <v>313</v>
      </c>
      <c r="C288" s="116"/>
      <c r="D288" s="116" t="s">
        <v>217</v>
      </c>
      <c r="E288" s="120">
        <v>0.5</v>
      </c>
      <c r="F288" s="133" t="s">
        <v>239</v>
      </c>
    </row>
    <row r="289" spans="1:6" ht="15" customHeight="1" x14ac:dyDescent="0.25">
      <c r="A289" s="116">
        <v>329</v>
      </c>
      <c r="B289" s="116" t="s">
        <v>310</v>
      </c>
      <c r="C289" s="116"/>
      <c r="D289" s="116" t="s">
        <v>217</v>
      </c>
      <c r="E289" s="120">
        <v>0.50694444444444442</v>
      </c>
      <c r="F289" s="133" t="s">
        <v>239</v>
      </c>
    </row>
    <row r="290" spans="1:6" ht="15" customHeight="1" x14ac:dyDescent="0.25">
      <c r="A290" s="116">
        <v>329</v>
      </c>
      <c r="B290" s="116" t="s">
        <v>310</v>
      </c>
      <c r="C290" s="116"/>
      <c r="D290" s="116" t="s">
        <v>217</v>
      </c>
      <c r="E290" s="120">
        <v>0.50694444444444442</v>
      </c>
      <c r="F290" s="133" t="s">
        <v>239</v>
      </c>
    </row>
    <row r="291" spans="1:6" ht="15" customHeight="1" x14ac:dyDescent="0.25">
      <c r="A291" s="116">
        <v>329</v>
      </c>
      <c r="B291" s="116" t="s">
        <v>310</v>
      </c>
      <c r="C291" s="116"/>
      <c r="D291" s="116" t="s">
        <v>217</v>
      </c>
      <c r="E291" s="120">
        <v>0.50694444444444442</v>
      </c>
      <c r="F291" s="133" t="s">
        <v>239</v>
      </c>
    </row>
    <row r="292" spans="1:6" ht="15" customHeight="1" x14ac:dyDescent="0.25">
      <c r="A292" s="161" t="s">
        <v>319</v>
      </c>
      <c r="B292" s="161"/>
      <c r="C292" s="161"/>
      <c r="D292" s="161"/>
      <c r="E292" s="161"/>
    </row>
    <row r="293" spans="1:6" ht="15" customHeight="1" x14ac:dyDescent="0.25">
      <c r="A293" s="116">
        <v>401</v>
      </c>
      <c r="B293" s="116" t="s">
        <v>296</v>
      </c>
      <c r="C293" s="116"/>
      <c r="D293" s="118" t="s">
        <v>210</v>
      </c>
      <c r="E293" s="120">
        <v>0.33333333333333331</v>
      </c>
      <c r="F293" s="25" t="s">
        <v>240</v>
      </c>
    </row>
    <row r="294" spans="1:6" ht="15" customHeight="1" x14ac:dyDescent="0.25">
      <c r="A294" s="116">
        <v>401</v>
      </c>
      <c r="B294" s="116" t="s">
        <v>296</v>
      </c>
      <c r="C294" s="116"/>
      <c r="D294" s="118" t="s">
        <v>210</v>
      </c>
      <c r="E294" s="120">
        <v>0.33333333333333331</v>
      </c>
      <c r="F294" s="25" t="s">
        <v>240</v>
      </c>
    </row>
    <row r="295" spans="1:6" ht="15" customHeight="1" x14ac:dyDescent="0.25">
      <c r="A295" s="116">
        <v>401</v>
      </c>
      <c r="B295" s="116" t="s">
        <v>296</v>
      </c>
      <c r="C295" s="116"/>
      <c r="D295" s="118" t="s">
        <v>210</v>
      </c>
      <c r="E295" s="120">
        <v>0.33333333333333331</v>
      </c>
      <c r="F295" s="25" t="s">
        <v>240</v>
      </c>
    </row>
    <row r="296" spans="1:6" ht="15" customHeight="1" x14ac:dyDescent="0.25">
      <c r="A296" s="116">
        <v>408</v>
      </c>
      <c r="B296" s="116" t="s">
        <v>320</v>
      </c>
      <c r="C296" s="116"/>
      <c r="D296" s="118" t="s">
        <v>210</v>
      </c>
      <c r="E296" s="120">
        <v>0.38194444444444442</v>
      </c>
      <c r="F296" s="25" t="s">
        <v>240</v>
      </c>
    </row>
    <row r="297" spans="1:6" ht="15" customHeight="1" x14ac:dyDescent="0.25">
      <c r="A297" s="116">
        <v>408</v>
      </c>
      <c r="B297" s="116" t="s">
        <v>320</v>
      </c>
      <c r="C297" s="116"/>
      <c r="D297" s="118" t="s">
        <v>210</v>
      </c>
      <c r="E297" s="120">
        <v>0.38194444444444442</v>
      </c>
      <c r="F297" s="25" t="s">
        <v>240</v>
      </c>
    </row>
    <row r="298" spans="1:6" ht="15" customHeight="1" x14ac:dyDescent="0.25">
      <c r="A298" s="116">
        <v>408</v>
      </c>
      <c r="B298" s="116" t="s">
        <v>320</v>
      </c>
      <c r="C298" s="116"/>
      <c r="D298" s="118" t="s">
        <v>210</v>
      </c>
      <c r="E298" s="120">
        <v>0.38194444444444442</v>
      </c>
      <c r="F298" s="25" t="s">
        <v>240</v>
      </c>
    </row>
    <row r="299" spans="1:6" ht="15" customHeight="1" x14ac:dyDescent="0.25">
      <c r="A299" s="116">
        <v>413</v>
      </c>
      <c r="B299" s="116" t="s">
        <v>307</v>
      </c>
      <c r="C299" s="116"/>
      <c r="D299" s="118" t="s">
        <v>210</v>
      </c>
      <c r="E299" s="120">
        <v>0.41666666666666669</v>
      </c>
      <c r="F299" s="25" t="s">
        <v>240</v>
      </c>
    </row>
    <row r="300" spans="1:6" ht="15" customHeight="1" x14ac:dyDescent="0.25">
      <c r="A300" s="116">
        <v>413</v>
      </c>
      <c r="B300" s="116" t="s">
        <v>307</v>
      </c>
      <c r="C300" s="116"/>
      <c r="D300" s="118" t="s">
        <v>210</v>
      </c>
      <c r="E300" s="120">
        <v>0.41666666666666669</v>
      </c>
      <c r="F300" s="25" t="s">
        <v>240</v>
      </c>
    </row>
    <row r="301" spans="1:6" ht="15" customHeight="1" x14ac:dyDescent="0.25">
      <c r="A301" s="116">
        <v>413</v>
      </c>
      <c r="B301" s="116" t="s">
        <v>307</v>
      </c>
      <c r="C301" s="116"/>
      <c r="D301" s="118" t="s">
        <v>210</v>
      </c>
      <c r="E301" s="120">
        <v>0.41666666666666669</v>
      </c>
      <c r="F301" s="25" t="s">
        <v>240</v>
      </c>
    </row>
    <row r="302" spans="1:6" ht="15" customHeight="1" x14ac:dyDescent="0.25">
      <c r="A302" s="116">
        <v>421</v>
      </c>
      <c r="B302" s="116" t="s">
        <v>301</v>
      </c>
      <c r="C302" s="116"/>
      <c r="D302" s="118" t="s">
        <v>210</v>
      </c>
      <c r="E302" s="120">
        <v>0.47222222222222221</v>
      </c>
      <c r="F302" s="25" t="s">
        <v>240</v>
      </c>
    </row>
    <row r="303" spans="1:6" ht="15" customHeight="1" x14ac:dyDescent="0.25">
      <c r="A303" s="116">
        <v>421</v>
      </c>
      <c r="B303" s="116" t="s">
        <v>301</v>
      </c>
      <c r="C303" s="116"/>
      <c r="D303" s="118" t="s">
        <v>210</v>
      </c>
      <c r="E303" s="120">
        <v>0.47222222222222221</v>
      </c>
      <c r="F303" s="25" t="s">
        <v>240</v>
      </c>
    </row>
    <row r="304" spans="1:6" ht="15" customHeight="1" x14ac:dyDescent="0.25">
      <c r="A304" s="116">
        <v>421</v>
      </c>
      <c r="B304" s="116" t="s">
        <v>301</v>
      </c>
      <c r="C304" s="116"/>
      <c r="D304" s="118" t="s">
        <v>210</v>
      </c>
      <c r="E304" s="120">
        <v>0.47222222222222221</v>
      </c>
      <c r="F304" s="25" t="s">
        <v>240</v>
      </c>
    </row>
    <row r="305" spans="1:6" ht="15" customHeight="1" x14ac:dyDescent="0.25">
      <c r="A305" s="116">
        <v>426</v>
      </c>
      <c r="B305" s="117" t="s">
        <v>305</v>
      </c>
      <c r="C305" s="116"/>
      <c r="D305" s="118" t="s">
        <v>210</v>
      </c>
      <c r="E305" s="120">
        <v>0.50694444444444442</v>
      </c>
      <c r="F305" s="25" t="s">
        <v>240</v>
      </c>
    </row>
    <row r="306" spans="1:6" ht="15" customHeight="1" x14ac:dyDescent="0.25">
      <c r="A306" s="116">
        <v>426</v>
      </c>
      <c r="B306" s="117" t="s">
        <v>305</v>
      </c>
      <c r="C306" s="116"/>
      <c r="D306" s="118" t="s">
        <v>210</v>
      </c>
      <c r="E306" s="120">
        <v>0.50694444444444442</v>
      </c>
      <c r="F306" s="25" t="s">
        <v>240</v>
      </c>
    </row>
    <row r="307" spans="1:6" ht="15" customHeight="1" x14ac:dyDescent="0.25">
      <c r="A307" s="116">
        <v>426</v>
      </c>
      <c r="B307" s="117" t="s">
        <v>305</v>
      </c>
      <c r="C307" s="116"/>
      <c r="D307" s="118" t="s">
        <v>210</v>
      </c>
      <c r="E307" s="120">
        <v>0.50694444444444442</v>
      </c>
      <c r="F307" s="25" t="s">
        <v>240</v>
      </c>
    </row>
    <row r="308" spans="1:6" ht="15" customHeight="1" x14ac:dyDescent="0.25">
      <c r="A308" s="116">
        <v>402</v>
      </c>
      <c r="B308" s="116" t="s">
        <v>289</v>
      </c>
      <c r="C308" s="116"/>
      <c r="D308" s="122" t="s">
        <v>211</v>
      </c>
      <c r="E308" s="120">
        <v>0.34027777777777779</v>
      </c>
      <c r="F308" s="25" t="s">
        <v>240</v>
      </c>
    </row>
    <row r="309" spans="1:6" ht="15" customHeight="1" x14ac:dyDescent="0.25">
      <c r="A309" s="116">
        <v>402</v>
      </c>
      <c r="B309" s="116" t="s">
        <v>289</v>
      </c>
      <c r="C309" s="116"/>
      <c r="D309" s="122" t="s">
        <v>211</v>
      </c>
      <c r="E309" s="120">
        <v>0.34027777777777779</v>
      </c>
      <c r="F309" s="25" t="s">
        <v>240</v>
      </c>
    </row>
    <row r="310" spans="1:6" ht="15" customHeight="1" x14ac:dyDescent="0.25">
      <c r="A310" s="116">
        <v>402</v>
      </c>
      <c r="B310" s="116" t="s">
        <v>289</v>
      </c>
      <c r="C310" s="116"/>
      <c r="D310" s="122" t="s">
        <v>211</v>
      </c>
      <c r="E310" s="120">
        <v>0.34027777777777779</v>
      </c>
      <c r="F310" s="25" t="s">
        <v>240</v>
      </c>
    </row>
    <row r="311" spans="1:6" ht="15" customHeight="1" x14ac:dyDescent="0.25">
      <c r="A311" s="116">
        <v>406</v>
      </c>
      <c r="B311" s="116" t="s">
        <v>321</v>
      </c>
      <c r="C311" s="116"/>
      <c r="D311" s="122" t="s">
        <v>211</v>
      </c>
      <c r="E311" s="120">
        <v>0.40972222222222221</v>
      </c>
      <c r="F311" s="25" t="s">
        <v>240</v>
      </c>
    </row>
    <row r="312" spans="1:6" ht="15" customHeight="1" x14ac:dyDescent="0.25">
      <c r="A312" s="116">
        <v>406</v>
      </c>
      <c r="B312" s="116" t="s">
        <v>321</v>
      </c>
      <c r="C312" s="116"/>
      <c r="D312" s="122" t="s">
        <v>211</v>
      </c>
      <c r="E312" s="120">
        <v>0.40972222222222221</v>
      </c>
      <c r="F312" s="25" t="s">
        <v>240</v>
      </c>
    </row>
    <row r="313" spans="1:6" ht="15" customHeight="1" x14ac:dyDescent="0.25">
      <c r="A313" s="116">
        <v>406</v>
      </c>
      <c r="B313" s="116" t="s">
        <v>321</v>
      </c>
      <c r="C313" s="116"/>
      <c r="D313" s="122" t="s">
        <v>211</v>
      </c>
      <c r="E313" s="120">
        <v>0.40972222222222221</v>
      </c>
      <c r="F313" s="25" t="s">
        <v>240</v>
      </c>
    </row>
    <row r="314" spans="1:6" ht="15" customHeight="1" x14ac:dyDescent="0.25">
      <c r="A314" s="116">
        <v>411</v>
      </c>
      <c r="B314" s="117" t="s">
        <v>294</v>
      </c>
      <c r="C314" s="116"/>
      <c r="D314" s="122" t="s">
        <v>211</v>
      </c>
      <c r="E314" s="120">
        <v>0.40277777777777779</v>
      </c>
      <c r="F314" s="25" t="s">
        <v>240</v>
      </c>
    </row>
    <row r="315" spans="1:6" ht="15" customHeight="1" x14ac:dyDescent="0.25">
      <c r="A315" s="116">
        <v>411</v>
      </c>
      <c r="B315" s="117" t="s">
        <v>294</v>
      </c>
      <c r="C315" s="116"/>
      <c r="D315" s="122" t="s">
        <v>211</v>
      </c>
      <c r="E315" s="120">
        <v>0.40277777777777779</v>
      </c>
      <c r="F315" s="25" t="s">
        <v>240</v>
      </c>
    </row>
    <row r="316" spans="1:6" ht="15" customHeight="1" x14ac:dyDescent="0.25">
      <c r="A316" s="116">
        <v>411</v>
      </c>
      <c r="B316" s="117" t="s">
        <v>294</v>
      </c>
      <c r="C316" s="116"/>
      <c r="D316" s="122" t="s">
        <v>211</v>
      </c>
      <c r="E316" s="120">
        <v>0.40277777777777779</v>
      </c>
      <c r="F316" s="25" t="s">
        <v>240</v>
      </c>
    </row>
    <row r="317" spans="1:6" ht="15" customHeight="1" x14ac:dyDescent="0.25">
      <c r="A317" s="116">
        <v>414</v>
      </c>
      <c r="B317" s="117" t="s">
        <v>289</v>
      </c>
      <c r="C317" s="116"/>
      <c r="D317" s="124" t="s">
        <v>212</v>
      </c>
      <c r="E317" s="120">
        <v>0.4236111111111111</v>
      </c>
      <c r="F317" s="25" t="s">
        <v>240</v>
      </c>
    </row>
    <row r="318" spans="1:6" ht="15" customHeight="1" x14ac:dyDescent="0.25">
      <c r="A318" s="116">
        <v>414</v>
      </c>
      <c r="B318" s="117" t="s">
        <v>289</v>
      </c>
      <c r="C318" s="116"/>
      <c r="D318" s="124" t="s">
        <v>212</v>
      </c>
      <c r="E318" s="120">
        <v>0.4236111111111111</v>
      </c>
      <c r="F318" s="25" t="s">
        <v>240</v>
      </c>
    </row>
    <row r="319" spans="1:6" ht="15" customHeight="1" x14ac:dyDescent="0.25">
      <c r="A319" s="116">
        <v>414</v>
      </c>
      <c r="B319" s="117" t="s">
        <v>289</v>
      </c>
      <c r="C319" s="116"/>
      <c r="D319" s="124" t="s">
        <v>212</v>
      </c>
      <c r="E319" s="120">
        <v>0.4236111111111111</v>
      </c>
      <c r="F319" s="25" t="s">
        <v>240</v>
      </c>
    </row>
    <row r="320" spans="1:6" ht="15" customHeight="1" x14ac:dyDescent="0.25">
      <c r="A320" s="116">
        <v>420</v>
      </c>
      <c r="B320" s="116" t="s">
        <v>300</v>
      </c>
      <c r="C320" s="116"/>
      <c r="D320" s="124" t="s">
        <v>212</v>
      </c>
      <c r="E320" s="120">
        <v>0.46527777777777779</v>
      </c>
      <c r="F320" s="25" t="s">
        <v>240</v>
      </c>
    </row>
    <row r="321" spans="1:6" ht="15" customHeight="1" x14ac:dyDescent="0.25">
      <c r="A321" s="116">
        <v>420</v>
      </c>
      <c r="B321" s="116" t="s">
        <v>300</v>
      </c>
      <c r="C321" s="116"/>
      <c r="D321" s="124" t="s">
        <v>212</v>
      </c>
      <c r="E321" s="120">
        <v>0.46527777777777779</v>
      </c>
      <c r="F321" s="25" t="s">
        <v>240</v>
      </c>
    </row>
    <row r="322" spans="1:6" ht="15" customHeight="1" x14ac:dyDescent="0.25">
      <c r="A322" s="116">
        <v>420</v>
      </c>
      <c r="B322" s="116" t="s">
        <v>300</v>
      </c>
      <c r="C322" s="116"/>
      <c r="D322" s="124" t="s">
        <v>212</v>
      </c>
      <c r="E322" s="120">
        <v>0.46527777777777779</v>
      </c>
      <c r="F322" s="25" t="s">
        <v>240</v>
      </c>
    </row>
    <row r="323" spans="1:6" ht="15" customHeight="1" x14ac:dyDescent="0.25">
      <c r="A323" s="116">
        <v>422</v>
      </c>
      <c r="B323" s="117" t="s">
        <v>313</v>
      </c>
      <c r="C323" s="116"/>
      <c r="D323" s="122" t="s">
        <v>211</v>
      </c>
      <c r="E323" s="120">
        <v>0.47916666666666669</v>
      </c>
      <c r="F323" s="25" t="s">
        <v>240</v>
      </c>
    </row>
    <row r="324" spans="1:6" ht="15" customHeight="1" x14ac:dyDescent="0.25">
      <c r="A324" s="116">
        <v>422</v>
      </c>
      <c r="B324" s="117" t="s">
        <v>313</v>
      </c>
      <c r="C324" s="116"/>
      <c r="D324" s="122" t="s">
        <v>211</v>
      </c>
      <c r="E324" s="120">
        <v>0.47916666666666669</v>
      </c>
      <c r="F324" s="25" t="s">
        <v>240</v>
      </c>
    </row>
    <row r="325" spans="1:6" ht="15" customHeight="1" x14ac:dyDescent="0.25">
      <c r="A325" s="116">
        <v>422</v>
      </c>
      <c r="B325" s="117" t="s">
        <v>313</v>
      </c>
      <c r="C325" s="116"/>
      <c r="D325" s="122" t="s">
        <v>211</v>
      </c>
      <c r="E325" s="120">
        <v>0.47916666666666669</v>
      </c>
      <c r="F325" s="25" t="s">
        <v>240</v>
      </c>
    </row>
    <row r="326" spans="1:6" ht="15" customHeight="1" x14ac:dyDescent="0.25">
      <c r="A326" s="116">
        <v>424</v>
      </c>
      <c r="B326" s="117" t="s">
        <v>296</v>
      </c>
      <c r="C326" s="116"/>
      <c r="D326" s="124" t="s">
        <v>212</v>
      </c>
      <c r="E326" s="120">
        <v>0.49305555555555558</v>
      </c>
      <c r="F326" s="25" t="s">
        <v>240</v>
      </c>
    </row>
    <row r="327" spans="1:6" ht="15" customHeight="1" x14ac:dyDescent="0.25">
      <c r="A327" s="116">
        <v>424</v>
      </c>
      <c r="B327" s="117" t="s">
        <v>296</v>
      </c>
      <c r="C327" s="116"/>
      <c r="D327" s="124" t="s">
        <v>212</v>
      </c>
      <c r="E327" s="120">
        <v>0.49305555555555558</v>
      </c>
      <c r="F327" s="25" t="s">
        <v>240</v>
      </c>
    </row>
    <row r="328" spans="1:6" ht="15" customHeight="1" x14ac:dyDescent="0.25">
      <c r="A328" s="116">
        <v>424</v>
      </c>
      <c r="B328" s="117" t="s">
        <v>296</v>
      </c>
      <c r="C328" s="116"/>
      <c r="D328" s="124" t="s">
        <v>212</v>
      </c>
      <c r="E328" s="120">
        <v>0.49305555555555558</v>
      </c>
      <c r="F328" s="25" t="s">
        <v>240</v>
      </c>
    </row>
    <row r="329" spans="1:6" ht="15" customHeight="1" x14ac:dyDescent="0.25">
      <c r="A329" s="116">
        <v>403</v>
      </c>
      <c r="B329" s="116" t="s">
        <v>293</v>
      </c>
      <c r="C329" s="116"/>
      <c r="D329" s="125" t="s">
        <v>216</v>
      </c>
      <c r="E329" s="120">
        <v>0.34722222222222221</v>
      </c>
      <c r="F329" s="25" t="s">
        <v>240</v>
      </c>
    </row>
    <row r="330" spans="1:6" ht="15" customHeight="1" x14ac:dyDescent="0.25">
      <c r="A330" s="116">
        <v>403</v>
      </c>
      <c r="B330" s="116" t="s">
        <v>293</v>
      </c>
      <c r="C330" s="116"/>
      <c r="D330" s="125" t="s">
        <v>216</v>
      </c>
      <c r="E330" s="120">
        <v>0.34722222222222221</v>
      </c>
      <c r="F330" s="25" t="s">
        <v>240</v>
      </c>
    </row>
    <row r="331" spans="1:6" ht="15" customHeight="1" x14ac:dyDescent="0.25">
      <c r="A331" s="116">
        <v>403</v>
      </c>
      <c r="B331" s="116" t="s">
        <v>293</v>
      </c>
      <c r="C331" s="116"/>
      <c r="D331" s="125" t="s">
        <v>216</v>
      </c>
      <c r="E331" s="120">
        <v>0.34722222222222221</v>
      </c>
      <c r="F331" s="25" t="s">
        <v>240</v>
      </c>
    </row>
    <row r="332" spans="1:6" ht="15" customHeight="1" x14ac:dyDescent="0.25">
      <c r="A332" s="116">
        <v>405</v>
      </c>
      <c r="B332" s="116" t="s">
        <v>292</v>
      </c>
      <c r="C332" s="130"/>
      <c r="D332" s="125" t="s">
        <v>216</v>
      </c>
      <c r="E332" s="120">
        <v>0.3611111111111111</v>
      </c>
      <c r="F332" s="25" t="s">
        <v>240</v>
      </c>
    </row>
    <row r="333" spans="1:6" ht="15" customHeight="1" x14ac:dyDescent="0.25">
      <c r="A333" s="116">
        <v>405</v>
      </c>
      <c r="B333" s="116" t="s">
        <v>292</v>
      </c>
      <c r="C333" s="130"/>
      <c r="D333" s="125" t="s">
        <v>216</v>
      </c>
      <c r="E333" s="120">
        <v>0.3611111111111111</v>
      </c>
      <c r="F333" s="25" t="s">
        <v>240</v>
      </c>
    </row>
    <row r="334" spans="1:6" ht="15" customHeight="1" x14ac:dyDescent="0.25">
      <c r="A334" s="116">
        <v>405</v>
      </c>
      <c r="B334" s="116" t="s">
        <v>292</v>
      </c>
      <c r="C334" s="130"/>
      <c r="D334" s="125" t="s">
        <v>216</v>
      </c>
      <c r="E334" s="120">
        <v>0.3611111111111111</v>
      </c>
      <c r="F334" s="25" t="s">
        <v>240</v>
      </c>
    </row>
    <row r="335" spans="1:6" ht="15" customHeight="1" x14ac:dyDescent="0.25">
      <c r="A335" s="116">
        <v>407</v>
      </c>
      <c r="B335" s="116" t="s">
        <v>310</v>
      </c>
      <c r="C335" s="116"/>
      <c r="D335" s="125" t="s">
        <v>216</v>
      </c>
      <c r="E335" s="120">
        <v>0.375</v>
      </c>
      <c r="F335" s="25" t="s">
        <v>240</v>
      </c>
    </row>
    <row r="336" spans="1:6" ht="15" customHeight="1" x14ac:dyDescent="0.25">
      <c r="A336" s="116">
        <v>407</v>
      </c>
      <c r="B336" s="116" t="s">
        <v>310</v>
      </c>
      <c r="C336" s="116"/>
      <c r="D336" s="125" t="s">
        <v>216</v>
      </c>
      <c r="E336" s="120">
        <v>0.375</v>
      </c>
      <c r="F336" s="25" t="s">
        <v>240</v>
      </c>
    </row>
    <row r="337" spans="1:6" ht="15" customHeight="1" x14ac:dyDescent="0.25">
      <c r="A337" s="116">
        <v>407</v>
      </c>
      <c r="B337" s="116" t="s">
        <v>310</v>
      </c>
      <c r="C337" s="116"/>
      <c r="D337" s="125" t="s">
        <v>216</v>
      </c>
      <c r="E337" s="120">
        <v>0.375</v>
      </c>
      <c r="F337" s="25" t="s">
        <v>240</v>
      </c>
    </row>
    <row r="338" spans="1:6" ht="15" customHeight="1" x14ac:dyDescent="0.25">
      <c r="A338" s="116">
        <v>409</v>
      </c>
      <c r="B338" s="116" t="s">
        <v>297</v>
      </c>
      <c r="C338" s="116"/>
      <c r="D338" s="126" t="s">
        <v>214</v>
      </c>
      <c r="E338" s="120">
        <v>0.3888888888888889</v>
      </c>
      <c r="F338" s="25" t="s">
        <v>240</v>
      </c>
    </row>
    <row r="339" spans="1:6" ht="15" customHeight="1" x14ac:dyDescent="0.25">
      <c r="A339" s="116">
        <v>409</v>
      </c>
      <c r="B339" s="116" t="s">
        <v>297</v>
      </c>
      <c r="C339" s="116"/>
      <c r="D339" s="126" t="s">
        <v>214</v>
      </c>
      <c r="E339" s="120">
        <v>0.3888888888888889</v>
      </c>
      <c r="F339" s="25" t="s">
        <v>240</v>
      </c>
    </row>
    <row r="340" spans="1:6" ht="15" customHeight="1" x14ac:dyDescent="0.25">
      <c r="A340" s="116">
        <v>409</v>
      </c>
      <c r="B340" s="116" t="s">
        <v>297</v>
      </c>
      <c r="C340" s="116"/>
      <c r="D340" s="126" t="s">
        <v>214</v>
      </c>
      <c r="E340" s="120">
        <v>0.3888888888888889</v>
      </c>
      <c r="F340" s="25" t="s">
        <v>240</v>
      </c>
    </row>
    <row r="341" spans="1:6" ht="15" customHeight="1" x14ac:dyDescent="0.25">
      <c r="A341" s="128">
        <v>410</v>
      </c>
      <c r="B341" s="116" t="s">
        <v>313</v>
      </c>
      <c r="C341" s="116"/>
      <c r="D341" s="125" t="s">
        <v>216</v>
      </c>
      <c r="E341" s="120">
        <v>0.39583333333333331</v>
      </c>
      <c r="F341" s="25" t="s">
        <v>240</v>
      </c>
    </row>
    <row r="342" spans="1:6" ht="15" customHeight="1" x14ac:dyDescent="0.25">
      <c r="A342" s="128">
        <v>410</v>
      </c>
      <c r="B342" s="116" t="s">
        <v>313</v>
      </c>
      <c r="C342" s="116"/>
      <c r="D342" s="125" t="s">
        <v>216</v>
      </c>
      <c r="E342" s="120">
        <v>0.39583333333333331</v>
      </c>
      <c r="F342" s="25" t="s">
        <v>240</v>
      </c>
    </row>
    <row r="343" spans="1:6" ht="15" customHeight="1" x14ac:dyDescent="0.25">
      <c r="A343" s="128">
        <v>410</v>
      </c>
      <c r="B343" s="116" t="s">
        <v>313</v>
      </c>
      <c r="C343" s="116"/>
      <c r="D343" s="125" t="s">
        <v>216</v>
      </c>
      <c r="E343" s="120">
        <v>0.39583333333333331</v>
      </c>
      <c r="F343" s="25" t="s">
        <v>240</v>
      </c>
    </row>
    <row r="344" spans="1:6" ht="15" customHeight="1" x14ac:dyDescent="0.25">
      <c r="A344" s="116">
        <v>417</v>
      </c>
      <c r="B344" s="116" t="s">
        <v>322</v>
      </c>
      <c r="C344" s="116"/>
      <c r="D344" s="126" t="s">
        <v>214</v>
      </c>
      <c r="E344" s="120">
        <v>0.44444444444444442</v>
      </c>
      <c r="F344" s="25" t="s">
        <v>240</v>
      </c>
    </row>
    <row r="345" spans="1:6" ht="15" customHeight="1" x14ac:dyDescent="0.25">
      <c r="A345" s="116">
        <v>417</v>
      </c>
      <c r="B345" s="116" t="s">
        <v>322</v>
      </c>
      <c r="C345" s="116"/>
      <c r="D345" s="126" t="s">
        <v>214</v>
      </c>
      <c r="E345" s="120">
        <v>0.44444444444444442</v>
      </c>
      <c r="F345" s="25" t="s">
        <v>240</v>
      </c>
    </row>
    <row r="346" spans="1:6" ht="15" customHeight="1" x14ac:dyDescent="0.25">
      <c r="A346" s="116">
        <v>417</v>
      </c>
      <c r="B346" s="116" t="s">
        <v>322</v>
      </c>
      <c r="C346" s="116"/>
      <c r="D346" s="126" t="s">
        <v>214</v>
      </c>
      <c r="E346" s="120">
        <v>0.44444444444444442</v>
      </c>
      <c r="F346" s="25" t="s">
        <v>240</v>
      </c>
    </row>
    <row r="347" spans="1:6" ht="15" customHeight="1" x14ac:dyDescent="0.25">
      <c r="A347" s="116">
        <v>419</v>
      </c>
      <c r="B347" s="116" t="s">
        <v>307</v>
      </c>
      <c r="C347" s="116"/>
      <c r="D347" s="125" t="s">
        <v>216</v>
      </c>
      <c r="E347" s="120">
        <v>0.45833333333333331</v>
      </c>
      <c r="F347" s="25" t="s">
        <v>240</v>
      </c>
    </row>
    <row r="348" spans="1:6" ht="15" customHeight="1" x14ac:dyDescent="0.25">
      <c r="A348" s="116">
        <v>419</v>
      </c>
      <c r="B348" s="116" t="s">
        <v>307</v>
      </c>
      <c r="C348" s="116"/>
      <c r="D348" s="125" t="s">
        <v>216</v>
      </c>
      <c r="E348" s="120">
        <v>0.45833333333333331</v>
      </c>
      <c r="F348" s="25" t="s">
        <v>240</v>
      </c>
    </row>
    <row r="349" spans="1:6" ht="15" customHeight="1" x14ac:dyDescent="0.25">
      <c r="A349" s="116">
        <v>419</v>
      </c>
      <c r="B349" s="116" t="s">
        <v>307</v>
      </c>
      <c r="C349" s="116"/>
      <c r="D349" s="125" t="s">
        <v>216</v>
      </c>
      <c r="E349" s="120">
        <v>0.45833333333333331</v>
      </c>
      <c r="F349" s="25" t="s">
        <v>240</v>
      </c>
    </row>
    <row r="350" spans="1:6" ht="15" customHeight="1" x14ac:dyDescent="0.25">
      <c r="A350" s="116">
        <v>423</v>
      </c>
      <c r="B350" s="116" t="s">
        <v>306</v>
      </c>
      <c r="C350" s="116"/>
      <c r="D350" s="126" t="s">
        <v>214</v>
      </c>
      <c r="E350" s="120">
        <v>0.4861111111111111</v>
      </c>
      <c r="F350" s="25" t="s">
        <v>240</v>
      </c>
    </row>
    <row r="351" spans="1:6" ht="15" customHeight="1" x14ac:dyDescent="0.25">
      <c r="A351" s="116">
        <v>423</v>
      </c>
      <c r="B351" s="116" t="s">
        <v>306</v>
      </c>
      <c r="C351" s="116"/>
      <c r="D351" s="126" t="s">
        <v>214</v>
      </c>
      <c r="E351" s="120">
        <v>0.4861111111111111</v>
      </c>
      <c r="F351" s="25" t="s">
        <v>240</v>
      </c>
    </row>
    <row r="352" spans="1:6" ht="15" customHeight="1" x14ac:dyDescent="0.25">
      <c r="A352" s="116">
        <v>423</v>
      </c>
      <c r="B352" s="116" t="s">
        <v>306</v>
      </c>
      <c r="C352" s="116"/>
      <c r="D352" s="126" t="s">
        <v>214</v>
      </c>
      <c r="E352" s="120">
        <v>0.4861111111111111</v>
      </c>
      <c r="F352" s="25" t="s">
        <v>240</v>
      </c>
    </row>
    <row r="353" spans="1:6" x14ac:dyDescent="0.25">
      <c r="A353" s="134">
        <v>404</v>
      </c>
      <c r="B353" s="134" t="s">
        <v>308</v>
      </c>
      <c r="C353" s="134"/>
      <c r="D353" s="116" t="s">
        <v>217</v>
      </c>
      <c r="E353" s="120">
        <v>0.35416666666666669</v>
      </c>
      <c r="F353" s="25" t="s">
        <v>240</v>
      </c>
    </row>
    <row r="354" spans="1:6" x14ac:dyDescent="0.25">
      <c r="A354" s="134">
        <v>404</v>
      </c>
      <c r="B354" s="134" t="s">
        <v>308</v>
      </c>
      <c r="C354" s="134"/>
      <c r="D354" s="116" t="s">
        <v>217</v>
      </c>
      <c r="E354" s="120">
        <v>0.35416666666666669</v>
      </c>
      <c r="F354" s="25" t="s">
        <v>240</v>
      </c>
    </row>
    <row r="355" spans="1:6" x14ac:dyDescent="0.25">
      <c r="A355" s="134">
        <v>404</v>
      </c>
      <c r="B355" s="134" t="s">
        <v>308</v>
      </c>
      <c r="C355" s="134"/>
      <c r="D355" s="116" t="s">
        <v>217</v>
      </c>
      <c r="E355" s="120">
        <v>0.35416666666666669</v>
      </c>
      <c r="F355" s="25" t="s">
        <v>240</v>
      </c>
    </row>
    <row r="356" spans="1:6" x14ac:dyDescent="0.25">
      <c r="A356" s="134">
        <v>412</v>
      </c>
      <c r="B356" s="134" t="s">
        <v>305</v>
      </c>
      <c r="C356" s="134"/>
      <c r="D356" s="116" t="s">
        <v>217</v>
      </c>
      <c r="E356" s="120">
        <v>0.40972222222222221</v>
      </c>
      <c r="F356" s="25" t="s">
        <v>240</v>
      </c>
    </row>
    <row r="357" spans="1:6" x14ac:dyDescent="0.25">
      <c r="A357" s="134">
        <v>412</v>
      </c>
      <c r="B357" s="134" t="s">
        <v>305</v>
      </c>
      <c r="C357" s="134"/>
      <c r="D357" s="116" t="s">
        <v>217</v>
      </c>
      <c r="E357" s="120">
        <v>0.40972222222222221</v>
      </c>
      <c r="F357" s="25" t="s">
        <v>240</v>
      </c>
    </row>
    <row r="358" spans="1:6" x14ac:dyDescent="0.25">
      <c r="A358" s="134">
        <v>412</v>
      </c>
      <c r="B358" s="134" t="s">
        <v>305</v>
      </c>
      <c r="C358" s="134"/>
      <c r="D358" s="116" t="s">
        <v>217</v>
      </c>
      <c r="E358" s="120">
        <v>0.40972222222222221</v>
      </c>
      <c r="F358" s="25" t="s">
        <v>240</v>
      </c>
    </row>
    <row r="359" spans="1:6" x14ac:dyDescent="0.25">
      <c r="A359" s="134">
        <v>415</v>
      </c>
      <c r="B359" s="134" t="s">
        <v>301</v>
      </c>
      <c r="C359" s="134"/>
      <c r="D359" s="127" t="s">
        <v>215</v>
      </c>
      <c r="E359" s="135">
        <v>0.43055555555555558</v>
      </c>
      <c r="F359" s="25" t="s">
        <v>240</v>
      </c>
    </row>
    <row r="360" spans="1:6" x14ac:dyDescent="0.25">
      <c r="A360" s="134">
        <v>415</v>
      </c>
      <c r="B360" s="134" t="s">
        <v>301</v>
      </c>
      <c r="C360" s="134"/>
      <c r="D360" s="127" t="s">
        <v>215</v>
      </c>
      <c r="E360" s="135">
        <v>0.43055555555555558</v>
      </c>
      <c r="F360" s="25" t="s">
        <v>240</v>
      </c>
    </row>
    <row r="361" spans="1:6" x14ac:dyDescent="0.25">
      <c r="A361" s="134">
        <v>415</v>
      </c>
      <c r="B361" s="134" t="s">
        <v>301</v>
      </c>
      <c r="C361" s="134"/>
      <c r="D361" s="127" t="s">
        <v>215</v>
      </c>
      <c r="E361" s="135">
        <v>0.43055555555555558</v>
      </c>
      <c r="F361" s="25" t="s">
        <v>240</v>
      </c>
    </row>
    <row r="362" spans="1:6" x14ac:dyDescent="0.25">
      <c r="A362" s="134">
        <v>416</v>
      </c>
      <c r="B362" s="134" t="s">
        <v>298</v>
      </c>
      <c r="C362" s="134"/>
      <c r="D362" s="116" t="s">
        <v>217</v>
      </c>
      <c r="E362" s="135">
        <v>0.4375</v>
      </c>
      <c r="F362" s="25" t="s">
        <v>240</v>
      </c>
    </row>
    <row r="363" spans="1:6" x14ac:dyDescent="0.25">
      <c r="A363" s="134">
        <v>416</v>
      </c>
      <c r="B363" s="134" t="s">
        <v>298</v>
      </c>
      <c r="C363" s="134"/>
      <c r="D363" s="116" t="s">
        <v>217</v>
      </c>
      <c r="E363" s="135">
        <v>0.4375</v>
      </c>
      <c r="F363" s="25" t="s">
        <v>240</v>
      </c>
    </row>
    <row r="364" spans="1:6" x14ac:dyDescent="0.25">
      <c r="A364" s="134">
        <v>416</v>
      </c>
      <c r="B364" s="134" t="s">
        <v>298</v>
      </c>
      <c r="C364" s="134"/>
      <c r="D364" s="116" t="s">
        <v>217</v>
      </c>
      <c r="E364" s="135">
        <v>0.4375</v>
      </c>
      <c r="F364" s="25" t="s">
        <v>240</v>
      </c>
    </row>
    <row r="365" spans="1:6" x14ac:dyDescent="0.25">
      <c r="A365" s="134">
        <v>418</v>
      </c>
      <c r="B365" s="134" t="s">
        <v>306</v>
      </c>
      <c r="C365" s="134"/>
      <c r="D365" s="127" t="s">
        <v>215</v>
      </c>
      <c r="E365" s="135">
        <v>0.4513888888888889</v>
      </c>
      <c r="F365" s="25" t="s">
        <v>240</v>
      </c>
    </row>
    <row r="366" spans="1:6" x14ac:dyDescent="0.25">
      <c r="A366" s="134">
        <v>418</v>
      </c>
      <c r="B366" s="134" t="s">
        <v>306</v>
      </c>
      <c r="C366" s="134"/>
      <c r="D366" s="127" t="s">
        <v>215</v>
      </c>
      <c r="E366" s="135">
        <v>0.4513888888888889</v>
      </c>
      <c r="F366" s="25" t="s">
        <v>240</v>
      </c>
    </row>
    <row r="367" spans="1:6" x14ac:dyDescent="0.25">
      <c r="A367" s="134">
        <v>418</v>
      </c>
      <c r="B367" s="134" t="s">
        <v>306</v>
      </c>
      <c r="C367" s="134"/>
      <c r="D367" s="127" t="s">
        <v>215</v>
      </c>
      <c r="E367" s="135">
        <v>0.4513888888888889</v>
      </c>
      <c r="F367" s="25" t="s">
        <v>240</v>
      </c>
    </row>
    <row r="368" spans="1:6" x14ac:dyDescent="0.25">
      <c r="A368" s="134">
        <v>425</v>
      </c>
      <c r="B368" s="134" t="s">
        <v>312</v>
      </c>
      <c r="C368" s="134"/>
      <c r="D368" s="116" t="s">
        <v>217</v>
      </c>
      <c r="E368" s="135">
        <v>0.5</v>
      </c>
      <c r="F368" s="25" t="s">
        <v>240</v>
      </c>
    </row>
    <row r="369" spans="1:6" x14ac:dyDescent="0.25">
      <c r="A369" s="134">
        <v>425</v>
      </c>
      <c r="B369" s="134" t="s">
        <v>312</v>
      </c>
      <c r="C369" s="134"/>
      <c r="D369" s="116" t="s">
        <v>217</v>
      </c>
      <c r="E369" s="135">
        <v>0.5</v>
      </c>
      <c r="F369" s="25" t="s">
        <v>240</v>
      </c>
    </row>
    <row r="370" spans="1:6" x14ac:dyDescent="0.25">
      <c r="A370" s="134">
        <v>425</v>
      </c>
      <c r="B370" s="134" t="s">
        <v>312</v>
      </c>
      <c r="C370" s="134"/>
      <c r="D370" s="116" t="s">
        <v>217</v>
      </c>
      <c r="E370" s="135">
        <v>0.5</v>
      </c>
      <c r="F370" s="25" t="s">
        <v>240</v>
      </c>
    </row>
    <row r="371" spans="1:6" x14ac:dyDescent="0.25">
      <c r="A371" s="161" t="s">
        <v>323</v>
      </c>
      <c r="B371" s="161"/>
      <c r="C371" s="161"/>
      <c r="D371" s="161"/>
      <c r="E371" s="161"/>
    </row>
    <row r="372" spans="1:6" x14ac:dyDescent="0.25">
      <c r="A372" s="134">
        <v>501</v>
      </c>
      <c r="B372" s="134" t="s">
        <v>324</v>
      </c>
      <c r="C372" s="134"/>
      <c r="D372" s="122" t="s">
        <v>211</v>
      </c>
      <c r="E372" s="135">
        <v>0.33333333333333331</v>
      </c>
      <c r="F372" s="25" t="s">
        <v>333</v>
      </c>
    </row>
    <row r="373" spans="1:6" x14ac:dyDescent="0.25">
      <c r="A373" s="134">
        <v>501</v>
      </c>
      <c r="B373" s="134" t="s">
        <v>324</v>
      </c>
      <c r="C373" s="134"/>
      <c r="D373" s="122" t="s">
        <v>211</v>
      </c>
      <c r="E373" s="135">
        <v>0.33333333333333331</v>
      </c>
      <c r="F373" s="25" t="s">
        <v>333</v>
      </c>
    </row>
    <row r="374" spans="1:6" x14ac:dyDescent="0.25">
      <c r="A374" s="134">
        <v>501</v>
      </c>
      <c r="B374" s="134" t="s">
        <v>324</v>
      </c>
      <c r="C374" s="134"/>
      <c r="D374" s="122" t="s">
        <v>211</v>
      </c>
      <c r="E374" s="135">
        <v>0.33333333333333331</v>
      </c>
      <c r="F374" s="25" t="s">
        <v>333</v>
      </c>
    </row>
    <row r="375" spans="1:6" x14ac:dyDescent="0.25">
      <c r="A375" s="134">
        <v>504</v>
      </c>
      <c r="B375" s="134" t="s">
        <v>325</v>
      </c>
      <c r="C375" s="134"/>
      <c r="D375" s="122" t="s">
        <v>211</v>
      </c>
      <c r="E375" s="135">
        <v>0.35416666666666669</v>
      </c>
      <c r="F375" s="25" t="s">
        <v>333</v>
      </c>
    </row>
    <row r="376" spans="1:6" x14ac:dyDescent="0.25">
      <c r="A376" s="134">
        <v>504</v>
      </c>
      <c r="B376" s="134" t="s">
        <v>325</v>
      </c>
      <c r="C376" s="134"/>
      <c r="D376" s="122" t="s">
        <v>211</v>
      </c>
      <c r="E376" s="135">
        <v>0.35416666666666669</v>
      </c>
      <c r="F376" s="25" t="s">
        <v>333</v>
      </c>
    </row>
    <row r="377" spans="1:6" x14ac:dyDescent="0.25">
      <c r="A377" s="134">
        <v>504</v>
      </c>
      <c r="B377" s="134" t="s">
        <v>325</v>
      </c>
      <c r="C377" s="134"/>
      <c r="D377" s="122" t="s">
        <v>211</v>
      </c>
      <c r="E377" s="135">
        <v>0.35416666666666669</v>
      </c>
      <c r="F377" s="25" t="s">
        <v>333</v>
      </c>
    </row>
    <row r="378" spans="1:6" x14ac:dyDescent="0.25">
      <c r="A378" s="134">
        <v>507</v>
      </c>
      <c r="B378" s="134" t="s">
        <v>326</v>
      </c>
      <c r="C378" s="134"/>
      <c r="D378" s="122" t="s">
        <v>211</v>
      </c>
      <c r="E378" s="135">
        <v>0.375</v>
      </c>
      <c r="F378" s="25" t="s">
        <v>333</v>
      </c>
    </row>
    <row r="379" spans="1:6" x14ac:dyDescent="0.25">
      <c r="A379" s="134">
        <v>507</v>
      </c>
      <c r="B379" s="134" t="s">
        <v>326</v>
      </c>
      <c r="C379" s="134"/>
      <c r="D379" s="122" t="s">
        <v>211</v>
      </c>
      <c r="E379" s="135">
        <v>0.375</v>
      </c>
      <c r="F379" s="25" t="s">
        <v>333</v>
      </c>
    </row>
    <row r="380" spans="1:6" x14ac:dyDescent="0.25">
      <c r="A380" s="134">
        <v>507</v>
      </c>
      <c r="B380" s="134" t="s">
        <v>326</v>
      </c>
      <c r="C380" s="134"/>
      <c r="D380" s="122" t="s">
        <v>211</v>
      </c>
      <c r="E380" s="135">
        <v>0.375</v>
      </c>
      <c r="F380" s="25" t="s">
        <v>333</v>
      </c>
    </row>
    <row r="381" spans="1:6" x14ac:dyDescent="0.25">
      <c r="A381" s="134">
        <v>510</v>
      </c>
      <c r="B381" s="134" t="s">
        <v>328</v>
      </c>
      <c r="C381" s="134"/>
      <c r="D381" s="122" t="s">
        <v>211</v>
      </c>
      <c r="E381" s="135">
        <v>0.40277777777777779</v>
      </c>
      <c r="F381" s="25" t="s">
        <v>333</v>
      </c>
    </row>
    <row r="382" spans="1:6" x14ac:dyDescent="0.25">
      <c r="A382" s="134">
        <v>510</v>
      </c>
      <c r="B382" s="134" t="s">
        <v>328</v>
      </c>
      <c r="C382" s="134"/>
      <c r="D382" s="122" t="s">
        <v>211</v>
      </c>
      <c r="E382" s="135">
        <v>0.40277777777777779</v>
      </c>
      <c r="F382" s="25" t="s">
        <v>333</v>
      </c>
    </row>
    <row r="383" spans="1:6" x14ac:dyDescent="0.25">
      <c r="A383" s="134">
        <v>510</v>
      </c>
      <c r="B383" s="134" t="s">
        <v>328</v>
      </c>
      <c r="C383" s="134"/>
      <c r="D383" s="122" t="s">
        <v>211</v>
      </c>
      <c r="E383" s="135">
        <v>0.40277777777777779</v>
      </c>
      <c r="F383" s="25" t="s">
        <v>333</v>
      </c>
    </row>
    <row r="384" spans="1:6" x14ac:dyDescent="0.25">
      <c r="A384" s="134">
        <v>511</v>
      </c>
      <c r="B384" s="134" t="s">
        <v>327</v>
      </c>
      <c r="C384" s="134"/>
      <c r="D384" s="122" t="s">
        <v>211</v>
      </c>
      <c r="E384" s="135">
        <v>0.40972222222222221</v>
      </c>
      <c r="F384" s="25" t="s">
        <v>333</v>
      </c>
    </row>
    <row r="385" spans="1:6" x14ac:dyDescent="0.25">
      <c r="A385" s="134">
        <v>511</v>
      </c>
      <c r="B385" s="134" t="s">
        <v>327</v>
      </c>
      <c r="C385" s="134"/>
      <c r="D385" s="122" t="s">
        <v>211</v>
      </c>
      <c r="E385" s="135">
        <v>0.40972222222222221</v>
      </c>
      <c r="F385" s="25" t="s">
        <v>333</v>
      </c>
    </row>
    <row r="386" spans="1:6" x14ac:dyDescent="0.25">
      <c r="A386" s="134">
        <v>511</v>
      </c>
      <c r="B386" s="134" t="s">
        <v>327</v>
      </c>
      <c r="C386" s="134"/>
      <c r="D386" s="122" t="s">
        <v>211</v>
      </c>
      <c r="E386" s="135">
        <v>0.40972222222222221</v>
      </c>
      <c r="F386" s="25" t="s">
        <v>333</v>
      </c>
    </row>
    <row r="387" spans="1:6" x14ac:dyDescent="0.25">
      <c r="A387" s="134">
        <v>514</v>
      </c>
      <c r="B387" s="134" t="s">
        <v>329</v>
      </c>
      <c r="C387" s="134"/>
      <c r="D387" s="122" t="s">
        <v>211</v>
      </c>
      <c r="E387" s="135">
        <v>0.4236111111111111</v>
      </c>
      <c r="F387" s="25" t="s">
        <v>333</v>
      </c>
    </row>
    <row r="388" spans="1:6" x14ac:dyDescent="0.25">
      <c r="A388" s="134">
        <v>514</v>
      </c>
      <c r="B388" s="134" t="s">
        <v>329</v>
      </c>
      <c r="C388" s="134"/>
      <c r="D388" s="122" t="s">
        <v>211</v>
      </c>
      <c r="E388" s="135">
        <v>0.4236111111111111</v>
      </c>
      <c r="F388" s="25" t="s">
        <v>333</v>
      </c>
    </row>
    <row r="389" spans="1:6" x14ac:dyDescent="0.25">
      <c r="A389" s="134">
        <v>514</v>
      </c>
      <c r="B389" s="134" t="s">
        <v>329</v>
      </c>
      <c r="C389" s="134"/>
      <c r="D389" s="122" t="s">
        <v>211</v>
      </c>
      <c r="E389" s="135">
        <v>0.4236111111111111</v>
      </c>
      <c r="F389" s="25" t="s">
        <v>333</v>
      </c>
    </row>
    <row r="390" spans="1:6" x14ac:dyDescent="0.25">
      <c r="A390" s="134">
        <v>517</v>
      </c>
      <c r="B390" s="134" t="s">
        <v>330</v>
      </c>
      <c r="C390" s="134"/>
      <c r="D390" s="122" t="s">
        <v>211</v>
      </c>
      <c r="E390" s="135">
        <v>0.44444444444444442</v>
      </c>
      <c r="F390" s="25" t="s">
        <v>333</v>
      </c>
    </row>
    <row r="391" spans="1:6" x14ac:dyDescent="0.25">
      <c r="A391" s="134">
        <v>517</v>
      </c>
      <c r="B391" s="134" t="s">
        <v>330</v>
      </c>
      <c r="C391" s="134"/>
      <c r="D391" s="122" t="s">
        <v>211</v>
      </c>
      <c r="E391" s="135">
        <v>0.44444444444444442</v>
      </c>
      <c r="F391" s="25" t="s">
        <v>333</v>
      </c>
    </row>
    <row r="392" spans="1:6" x14ac:dyDescent="0.25">
      <c r="A392" s="134">
        <v>517</v>
      </c>
      <c r="B392" s="134" t="s">
        <v>330</v>
      </c>
      <c r="C392" s="134"/>
      <c r="D392" s="122" t="s">
        <v>211</v>
      </c>
      <c r="E392" s="135">
        <v>0.44444444444444442</v>
      </c>
      <c r="F392" s="25" t="s">
        <v>333</v>
      </c>
    </row>
    <row r="393" spans="1:6" x14ac:dyDescent="0.25">
      <c r="A393" s="134">
        <v>520</v>
      </c>
      <c r="B393" s="134" t="s">
        <v>331</v>
      </c>
      <c r="C393" s="134"/>
      <c r="D393" s="122" t="s">
        <v>211</v>
      </c>
      <c r="E393" s="135">
        <v>0.46527777777777779</v>
      </c>
      <c r="F393" s="25" t="s">
        <v>333</v>
      </c>
    </row>
    <row r="394" spans="1:6" x14ac:dyDescent="0.25">
      <c r="A394" s="134">
        <v>520</v>
      </c>
      <c r="B394" s="134" t="s">
        <v>331</v>
      </c>
      <c r="C394" s="134"/>
      <c r="D394" s="122" t="s">
        <v>211</v>
      </c>
      <c r="E394" s="135">
        <v>0.46527777777777779</v>
      </c>
      <c r="F394" s="25" t="s">
        <v>333</v>
      </c>
    </row>
    <row r="395" spans="1:6" x14ac:dyDescent="0.25">
      <c r="A395" s="134">
        <v>520</v>
      </c>
      <c r="B395" s="134" t="s">
        <v>331</v>
      </c>
      <c r="C395" s="134"/>
      <c r="D395" s="122" t="s">
        <v>211</v>
      </c>
      <c r="E395" s="135">
        <v>0.46527777777777779</v>
      </c>
      <c r="F395" s="25" t="s">
        <v>333</v>
      </c>
    </row>
    <row r="396" spans="1:6" x14ac:dyDescent="0.25">
      <c r="A396" s="134">
        <v>523</v>
      </c>
      <c r="B396" s="134" t="s">
        <v>332</v>
      </c>
      <c r="C396" s="134"/>
      <c r="D396" s="122" t="s">
        <v>211</v>
      </c>
      <c r="E396" s="135">
        <v>0.47916666666666669</v>
      </c>
      <c r="F396" s="25" t="s">
        <v>333</v>
      </c>
    </row>
    <row r="397" spans="1:6" x14ac:dyDescent="0.25">
      <c r="A397" s="134">
        <v>523</v>
      </c>
      <c r="B397" s="134" t="s">
        <v>332</v>
      </c>
      <c r="C397" s="134"/>
      <c r="D397" s="122" t="s">
        <v>211</v>
      </c>
      <c r="E397" s="135">
        <v>0.47916666666666669</v>
      </c>
      <c r="F397" s="25" t="s">
        <v>333</v>
      </c>
    </row>
    <row r="398" spans="1:6" x14ac:dyDescent="0.25">
      <c r="A398" s="134">
        <v>523</v>
      </c>
      <c r="B398" s="134" t="s">
        <v>332</v>
      </c>
      <c r="C398" s="134"/>
      <c r="D398" s="122" t="s">
        <v>211</v>
      </c>
      <c r="E398" s="135">
        <v>0.47916666666666669</v>
      </c>
      <c r="F398" s="25" t="s">
        <v>333</v>
      </c>
    </row>
    <row r="399" spans="1:6" x14ac:dyDescent="0.25">
      <c r="A399" s="134">
        <v>502</v>
      </c>
      <c r="B399" s="134" t="s">
        <v>328</v>
      </c>
      <c r="C399" s="134"/>
      <c r="D399" s="126" t="s">
        <v>214</v>
      </c>
      <c r="E399" s="135">
        <v>0.34027777777777779</v>
      </c>
      <c r="F399" s="25" t="s">
        <v>333</v>
      </c>
    </row>
    <row r="400" spans="1:6" x14ac:dyDescent="0.25">
      <c r="A400" s="134">
        <v>502</v>
      </c>
      <c r="B400" s="134" t="s">
        <v>328</v>
      </c>
      <c r="C400" s="134"/>
      <c r="D400" s="126" t="s">
        <v>214</v>
      </c>
      <c r="E400" s="135">
        <v>0.34027777777777779</v>
      </c>
      <c r="F400" s="25" t="s">
        <v>333</v>
      </c>
    </row>
    <row r="401" spans="1:6" x14ac:dyDescent="0.25">
      <c r="A401" s="134">
        <v>502</v>
      </c>
      <c r="B401" s="134" t="s">
        <v>328</v>
      </c>
      <c r="C401" s="134"/>
      <c r="D401" s="126" t="s">
        <v>214</v>
      </c>
      <c r="E401" s="135">
        <v>0.34027777777777779</v>
      </c>
      <c r="F401" s="25" t="s">
        <v>333</v>
      </c>
    </row>
    <row r="402" spans="1:6" x14ac:dyDescent="0.25">
      <c r="A402" s="134">
        <v>505</v>
      </c>
      <c r="B402" s="134" t="s">
        <v>329</v>
      </c>
      <c r="C402" s="134"/>
      <c r="D402" s="126" t="s">
        <v>214</v>
      </c>
      <c r="E402" s="135">
        <v>0.3611111111111111</v>
      </c>
      <c r="F402" s="25" t="s">
        <v>333</v>
      </c>
    </row>
    <row r="403" spans="1:6" x14ac:dyDescent="0.25">
      <c r="A403" s="134">
        <v>505</v>
      </c>
      <c r="B403" s="134" t="s">
        <v>329</v>
      </c>
      <c r="C403" s="134"/>
      <c r="D403" s="126" t="s">
        <v>214</v>
      </c>
      <c r="E403" s="135">
        <v>0.3611111111111111</v>
      </c>
      <c r="F403" s="25" t="s">
        <v>333</v>
      </c>
    </row>
    <row r="404" spans="1:6" x14ac:dyDescent="0.25">
      <c r="A404" s="134">
        <v>505</v>
      </c>
      <c r="B404" s="134" t="s">
        <v>329</v>
      </c>
      <c r="C404" s="134"/>
      <c r="D404" s="126" t="s">
        <v>214</v>
      </c>
      <c r="E404" s="135">
        <v>0.3611111111111111</v>
      </c>
      <c r="F404" s="25" t="s">
        <v>333</v>
      </c>
    </row>
    <row r="405" spans="1:6" x14ac:dyDescent="0.25">
      <c r="A405" s="134">
        <v>508</v>
      </c>
      <c r="B405" s="134" t="s">
        <v>330</v>
      </c>
      <c r="C405" s="134"/>
      <c r="D405" s="126" t="s">
        <v>214</v>
      </c>
      <c r="E405" s="135">
        <v>0.38194444444444442</v>
      </c>
      <c r="F405" s="25" t="s">
        <v>333</v>
      </c>
    </row>
    <row r="406" spans="1:6" x14ac:dyDescent="0.25">
      <c r="A406" s="134">
        <v>508</v>
      </c>
      <c r="B406" s="134" t="s">
        <v>330</v>
      </c>
      <c r="C406" s="134"/>
      <c r="D406" s="126" t="s">
        <v>214</v>
      </c>
      <c r="E406" s="135">
        <v>0.38194444444444442</v>
      </c>
      <c r="F406" s="25" t="s">
        <v>333</v>
      </c>
    </row>
    <row r="407" spans="1:6" x14ac:dyDescent="0.25">
      <c r="A407" s="134">
        <v>508</v>
      </c>
      <c r="B407" s="134" t="s">
        <v>330</v>
      </c>
      <c r="C407" s="134"/>
      <c r="D407" s="126" t="s">
        <v>214</v>
      </c>
      <c r="E407" s="135">
        <v>0.38194444444444442</v>
      </c>
      <c r="F407" s="25" t="s">
        <v>333</v>
      </c>
    </row>
    <row r="408" spans="1:6" x14ac:dyDescent="0.25">
      <c r="A408" s="134">
        <v>512</v>
      </c>
      <c r="B408" s="134" t="s">
        <v>331</v>
      </c>
      <c r="C408" s="134"/>
      <c r="D408" s="126" t="s">
        <v>214</v>
      </c>
      <c r="E408" s="135">
        <v>0.40972222222222221</v>
      </c>
      <c r="F408" s="25" t="s">
        <v>333</v>
      </c>
    </row>
    <row r="409" spans="1:6" x14ac:dyDescent="0.25">
      <c r="A409" s="134">
        <v>512</v>
      </c>
      <c r="B409" s="134" t="s">
        <v>331</v>
      </c>
      <c r="C409" s="134"/>
      <c r="D409" s="126" t="s">
        <v>214</v>
      </c>
      <c r="E409" s="135">
        <v>0.40972222222222221</v>
      </c>
      <c r="F409" s="25" t="s">
        <v>333</v>
      </c>
    </row>
    <row r="410" spans="1:6" x14ac:dyDescent="0.25">
      <c r="A410" s="134">
        <v>512</v>
      </c>
      <c r="B410" s="134" t="s">
        <v>331</v>
      </c>
      <c r="C410" s="134"/>
      <c r="D410" s="126" t="s">
        <v>214</v>
      </c>
      <c r="E410" s="135">
        <v>0.40972222222222221</v>
      </c>
      <c r="F410" s="25" t="s">
        <v>333</v>
      </c>
    </row>
    <row r="411" spans="1:6" x14ac:dyDescent="0.25">
      <c r="A411" s="134">
        <v>515</v>
      </c>
      <c r="B411" s="134" t="s">
        <v>332</v>
      </c>
      <c r="C411" s="134"/>
      <c r="D411" s="126" t="s">
        <v>214</v>
      </c>
      <c r="E411" s="135">
        <v>0.43055555555555558</v>
      </c>
      <c r="F411" s="25" t="s">
        <v>333</v>
      </c>
    </row>
    <row r="412" spans="1:6" x14ac:dyDescent="0.25">
      <c r="A412" s="134">
        <v>515</v>
      </c>
      <c r="B412" s="134" t="s">
        <v>332</v>
      </c>
      <c r="C412" s="134"/>
      <c r="D412" s="126" t="s">
        <v>214</v>
      </c>
      <c r="E412" s="135">
        <v>0.43055555555555558</v>
      </c>
      <c r="F412" s="25" t="s">
        <v>333</v>
      </c>
    </row>
    <row r="413" spans="1:6" x14ac:dyDescent="0.25">
      <c r="A413" s="134">
        <v>515</v>
      </c>
      <c r="B413" s="134" t="s">
        <v>332</v>
      </c>
      <c r="C413" s="134"/>
      <c r="D413" s="126" t="s">
        <v>214</v>
      </c>
      <c r="E413" s="135">
        <v>0.43055555555555558</v>
      </c>
      <c r="F413" s="25" t="s">
        <v>333</v>
      </c>
    </row>
    <row r="414" spans="1:6" x14ac:dyDescent="0.25">
      <c r="A414" s="134">
        <v>518</v>
      </c>
      <c r="B414" s="134" t="s">
        <v>324</v>
      </c>
      <c r="C414" s="134"/>
      <c r="D414" s="126" t="s">
        <v>214</v>
      </c>
      <c r="E414" s="135">
        <v>0.4513888888888889</v>
      </c>
      <c r="F414" s="25" t="s">
        <v>333</v>
      </c>
    </row>
    <row r="415" spans="1:6" x14ac:dyDescent="0.25">
      <c r="A415" s="134">
        <v>518</v>
      </c>
      <c r="B415" s="134" t="s">
        <v>324</v>
      </c>
      <c r="C415" s="134"/>
      <c r="D415" s="126" t="s">
        <v>214</v>
      </c>
      <c r="E415" s="135">
        <v>0.4513888888888889</v>
      </c>
      <c r="F415" s="25" t="s">
        <v>333</v>
      </c>
    </row>
    <row r="416" spans="1:6" x14ac:dyDescent="0.25">
      <c r="A416" s="134">
        <v>518</v>
      </c>
      <c r="B416" s="134" t="s">
        <v>324</v>
      </c>
      <c r="C416" s="134"/>
      <c r="D416" s="126" t="s">
        <v>214</v>
      </c>
      <c r="E416" s="135">
        <v>0.4513888888888889</v>
      </c>
      <c r="F416" s="25" t="s">
        <v>333</v>
      </c>
    </row>
    <row r="417" spans="1:6" x14ac:dyDescent="0.25">
      <c r="A417" s="134">
        <v>521</v>
      </c>
      <c r="B417" s="134" t="s">
        <v>325</v>
      </c>
      <c r="C417" s="134"/>
      <c r="D417" s="126" t="s">
        <v>214</v>
      </c>
      <c r="E417" s="135">
        <v>0.46527777777777779</v>
      </c>
      <c r="F417" s="25" t="s">
        <v>333</v>
      </c>
    </row>
    <row r="418" spans="1:6" x14ac:dyDescent="0.25">
      <c r="A418" s="134">
        <v>521</v>
      </c>
      <c r="B418" s="134" t="s">
        <v>325</v>
      </c>
      <c r="C418" s="134"/>
      <c r="D418" s="126" t="s">
        <v>214</v>
      </c>
      <c r="E418" s="135">
        <v>0.46527777777777779</v>
      </c>
      <c r="F418" s="25" t="s">
        <v>333</v>
      </c>
    </row>
    <row r="419" spans="1:6" x14ac:dyDescent="0.25">
      <c r="A419" s="134">
        <v>521</v>
      </c>
      <c r="B419" s="134" t="s">
        <v>325</v>
      </c>
      <c r="C419" s="134"/>
      <c r="D419" s="126" t="s">
        <v>214</v>
      </c>
      <c r="E419" s="135">
        <v>0.46527777777777779</v>
      </c>
      <c r="F419" s="25" t="s">
        <v>333</v>
      </c>
    </row>
    <row r="420" spans="1:6" x14ac:dyDescent="0.25">
      <c r="A420" s="134">
        <v>524</v>
      </c>
      <c r="B420" s="134" t="s">
        <v>326</v>
      </c>
      <c r="C420" s="134"/>
      <c r="D420" s="126" t="s">
        <v>214</v>
      </c>
      <c r="E420" s="135">
        <v>0.4861111111111111</v>
      </c>
      <c r="F420" s="25" t="s">
        <v>333</v>
      </c>
    </row>
    <row r="421" spans="1:6" x14ac:dyDescent="0.25">
      <c r="A421" s="134">
        <v>524</v>
      </c>
      <c r="B421" s="134" t="s">
        <v>326</v>
      </c>
      <c r="C421" s="134"/>
      <c r="D421" s="126" t="s">
        <v>214</v>
      </c>
      <c r="E421" s="135">
        <v>0.4861111111111111</v>
      </c>
      <c r="F421" s="25" t="s">
        <v>333</v>
      </c>
    </row>
    <row r="422" spans="1:6" x14ac:dyDescent="0.25">
      <c r="A422" s="134">
        <v>524</v>
      </c>
      <c r="B422" s="134" t="s">
        <v>326</v>
      </c>
      <c r="C422" s="134"/>
      <c r="D422" s="126" t="s">
        <v>214</v>
      </c>
      <c r="E422" s="135">
        <v>0.4861111111111111</v>
      </c>
      <c r="F422" s="25" t="s">
        <v>333</v>
      </c>
    </row>
    <row r="423" spans="1:6" x14ac:dyDescent="0.25">
      <c r="A423" s="134">
        <v>503</v>
      </c>
      <c r="B423" s="134" t="s">
        <v>331</v>
      </c>
      <c r="C423" s="134"/>
      <c r="D423" s="116" t="s">
        <v>217</v>
      </c>
      <c r="E423" s="135">
        <v>0.34722222222222221</v>
      </c>
      <c r="F423" s="25" t="s">
        <v>333</v>
      </c>
    </row>
    <row r="424" spans="1:6" x14ac:dyDescent="0.25">
      <c r="A424" s="134">
        <v>503</v>
      </c>
      <c r="B424" s="134" t="s">
        <v>331</v>
      </c>
      <c r="C424" s="134"/>
      <c r="D424" s="116" t="s">
        <v>217</v>
      </c>
      <c r="E424" s="135">
        <v>0.34722222222222221</v>
      </c>
      <c r="F424" s="25" t="s">
        <v>333</v>
      </c>
    </row>
    <row r="425" spans="1:6" x14ac:dyDescent="0.25">
      <c r="A425" s="134">
        <v>503</v>
      </c>
      <c r="B425" s="134" t="s">
        <v>331</v>
      </c>
      <c r="C425" s="134"/>
      <c r="D425" s="116" t="s">
        <v>217</v>
      </c>
      <c r="E425" s="135">
        <v>0.34722222222222221</v>
      </c>
      <c r="F425" s="25" t="s">
        <v>333</v>
      </c>
    </row>
    <row r="426" spans="1:6" x14ac:dyDescent="0.25">
      <c r="A426" s="134">
        <v>506</v>
      </c>
      <c r="B426" s="134" t="s">
        <v>332</v>
      </c>
      <c r="C426" s="134"/>
      <c r="D426" s="116" t="s">
        <v>217</v>
      </c>
      <c r="E426" s="135">
        <v>0.36805555555555558</v>
      </c>
      <c r="F426" s="25" t="s">
        <v>333</v>
      </c>
    </row>
    <row r="427" spans="1:6" x14ac:dyDescent="0.25">
      <c r="A427" s="134">
        <v>506</v>
      </c>
      <c r="B427" s="134" t="s">
        <v>332</v>
      </c>
      <c r="C427" s="134"/>
      <c r="D427" s="116" t="s">
        <v>217</v>
      </c>
      <c r="E427" s="135">
        <v>0.36805555555555558</v>
      </c>
      <c r="F427" s="25" t="s">
        <v>333</v>
      </c>
    </row>
    <row r="428" spans="1:6" x14ac:dyDescent="0.25">
      <c r="A428" s="134">
        <v>506</v>
      </c>
      <c r="B428" s="134" t="s">
        <v>332</v>
      </c>
      <c r="C428" s="134"/>
      <c r="D428" s="116" t="s">
        <v>217</v>
      </c>
      <c r="E428" s="135">
        <v>0.36805555555555558</v>
      </c>
      <c r="F428" s="25" t="s">
        <v>333</v>
      </c>
    </row>
    <row r="429" spans="1:6" x14ac:dyDescent="0.25">
      <c r="A429" s="134">
        <v>509</v>
      </c>
      <c r="B429" s="134" t="s">
        <v>324</v>
      </c>
      <c r="C429" s="134"/>
      <c r="D429" s="116" t="s">
        <v>217</v>
      </c>
      <c r="E429" s="135">
        <v>0.3888888888888889</v>
      </c>
      <c r="F429" s="25" t="s">
        <v>333</v>
      </c>
    </row>
    <row r="430" spans="1:6" x14ac:dyDescent="0.25">
      <c r="A430" s="134">
        <v>509</v>
      </c>
      <c r="B430" s="134" t="s">
        <v>324</v>
      </c>
      <c r="C430" s="134"/>
      <c r="D430" s="116" t="s">
        <v>217</v>
      </c>
      <c r="E430" s="135">
        <v>0.3888888888888889</v>
      </c>
      <c r="F430" s="25" t="s">
        <v>333</v>
      </c>
    </row>
    <row r="431" spans="1:6" x14ac:dyDescent="0.25">
      <c r="A431" s="134">
        <v>509</v>
      </c>
      <c r="B431" s="134" t="s">
        <v>324</v>
      </c>
      <c r="C431" s="134"/>
      <c r="D431" s="116" t="s">
        <v>217</v>
      </c>
      <c r="E431" s="135">
        <v>0.3888888888888889</v>
      </c>
      <c r="F431" s="25" t="s">
        <v>333</v>
      </c>
    </row>
    <row r="432" spans="1:6" x14ac:dyDescent="0.25">
      <c r="A432" s="134">
        <v>513</v>
      </c>
      <c r="B432" s="134" t="s">
        <v>325</v>
      </c>
      <c r="C432" s="134"/>
      <c r="D432" s="116" t="s">
        <v>217</v>
      </c>
      <c r="E432" s="135">
        <v>0.41666666666666669</v>
      </c>
      <c r="F432" s="25" t="s">
        <v>333</v>
      </c>
    </row>
    <row r="433" spans="1:6" x14ac:dyDescent="0.25">
      <c r="A433" s="134">
        <v>513</v>
      </c>
      <c r="B433" s="134" t="s">
        <v>325</v>
      </c>
      <c r="C433" s="134"/>
      <c r="D433" s="116" t="s">
        <v>217</v>
      </c>
      <c r="E433" s="135">
        <v>0.41666666666666669</v>
      </c>
      <c r="F433" s="25" t="s">
        <v>333</v>
      </c>
    </row>
    <row r="434" spans="1:6" x14ac:dyDescent="0.25">
      <c r="A434" s="134">
        <v>513</v>
      </c>
      <c r="B434" s="134" t="s">
        <v>325</v>
      </c>
      <c r="C434" s="134"/>
      <c r="D434" s="116" t="s">
        <v>217</v>
      </c>
      <c r="E434" s="135">
        <v>0.41666666666666669</v>
      </c>
      <c r="F434" s="25" t="s">
        <v>333</v>
      </c>
    </row>
    <row r="435" spans="1:6" x14ac:dyDescent="0.25">
      <c r="A435" s="134">
        <v>516</v>
      </c>
      <c r="B435" s="134" t="s">
        <v>326</v>
      </c>
      <c r="C435" s="134"/>
      <c r="D435" s="116" t="s">
        <v>217</v>
      </c>
      <c r="E435" s="135">
        <v>0.4375</v>
      </c>
      <c r="F435" s="25" t="s">
        <v>333</v>
      </c>
    </row>
    <row r="436" spans="1:6" x14ac:dyDescent="0.25">
      <c r="A436" s="134">
        <v>516</v>
      </c>
      <c r="B436" s="134" t="s">
        <v>326</v>
      </c>
      <c r="C436" s="134"/>
      <c r="D436" s="116" t="s">
        <v>217</v>
      </c>
      <c r="E436" s="135">
        <v>0.4375</v>
      </c>
      <c r="F436" s="25" t="s">
        <v>333</v>
      </c>
    </row>
    <row r="437" spans="1:6" x14ac:dyDescent="0.25">
      <c r="A437" s="134">
        <v>516</v>
      </c>
      <c r="B437" s="134" t="s">
        <v>326</v>
      </c>
      <c r="C437" s="134"/>
      <c r="D437" s="116" t="s">
        <v>217</v>
      </c>
      <c r="E437" s="135">
        <v>0.4375</v>
      </c>
      <c r="F437" s="25" t="s">
        <v>333</v>
      </c>
    </row>
    <row r="438" spans="1:6" x14ac:dyDescent="0.25">
      <c r="A438" s="134">
        <v>519</v>
      </c>
      <c r="B438" s="134" t="s">
        <v>328</v>
      </c>
      <c r="C438" s="134"/>
      <c r="D438" s="116" t="s">
        <v>217</v>
      </c>
      <c r="E438" s="135">
        <v>0.45833333333333331</v>
      </c>
      <c r="F438" s="25" t="s">
        <v>333</v>
      </c>
    </row>
    <row r="439" spans="1:6" x14ac:dyDescent="0.25">
      <c r="A439" s="134">
        <v>519</v>
      </c>
      <c r="B439" s="134" t="s">
        <v>328</v>
      </c>
      <c r="C439" s="134"/>
      <c r="D439" s="116" t="s">
        <v>217</v>
      </c>
      <c r="E439" s="135">
        <v>0.45833333333333331</v>
      </c>
      <c r="F439" s="25" t="s">
        <v>333</v>
      </c>
    </row>
    <row r="440" spans="1:6" x14ac:dyDescent="0.25">
      <c r="A440" s="134">
        <v>519</v>
      </c>
      <c r="B440" s="134" t="s">
        <v>328</v>
      </c>
      <c r="C440" s="134"/>
      <c r="D440" s="116" t="s">
        <v>217</v>
      </c>
      <c r="E440" s="135">
        <v>0.45833333333333331</v>
      </c>
      <c r="F440" s="25" t="s">
        <v>333</v>
      </c>
    </row>
    <row r="441" spans="1:6" x14ac:dyDescent="0.25">
      <c r="A441" s="134">
        <v>522</v>
      </c>
      <c r="B441" s="134" t="s">
        <v>329</v>
      </c>
      <c r="C441" s="134"/>
      <c r="D441" s="116" t="s">
        <v>217</v>
      </c>
      <c r="E441" s="135">
        <v>0.47222222222222221</v>
      </c>
      <c r="F441" s="25" t="s">
        <v>333</v>
      </c>
    </row>
    <row r="442" spans="1:6" x14ac:dyDescent="0.25">
      <c r="A442" s="134">
        <v>522</v>
      </c>
      <c r="B442" s="134" t="s">
        <v>329</v>
      </c>
      <c r="C442" s="134"/>
      <c r="D442" s="116" t="s">
        <v>217</v>
      </c>
      <c r="E442" s="135">
        <v>0.47222222222222221</v>
      </c>
      <c r="F442" s="25" t="s">
        <v>333</v>
      </c>
    </row>
    <row r="443" spans="1:6" x14ac:dyDescent="0.25">
      <c r="A443" s="134">
        <v>522</v>
      </c>
      <c r="B443" s="134" t="s">
        <v>329</v>
      </c>
      <c r="C443" s="134"/>
      <c r="D443" s="116" t="s">
        <v>217</v>
      </c>
      <c r="E443" s="135">
        <v>0.47222222222222221</v>
      </c>
      <c r="F443" s="25" t="s">
        <v>333</v>
      </c>
    </row>
    <row r="444" spans="1:6" x14ac:dyDescent="0.25">
      <c r="A444" s="134">
        <v>525</v>
      </c>
      <c r="B444" s="134" t="s">
        <v>330</v>
      </c>
      <c r="C444" s="134"/>
      <c r="D444" s="116" t="s">
        <v>217</v>
      </c>
      <c r="E444" s="135">
        <v>0.49305555555555558</v>
      </c>
      <c r="F444" s="25" t="s">
        <v>333</v>
      </c>
    </row>
    <row r="445" spans="1:6" x14ac:dyDescent="0.25">
      <c r="A445" s="134">
        <v>525</v>
      </c>
      <c r="B445" s="134" t="s">
        <v>330</v>
      </c>
      <c r="C445" s="134"/>
      <c r="D445" s="116" t="s">
        <v>217</v>
      </c>
      <c r="E445" s="135">
        <v>0.49305555555555558</v>
      </c>
      <c r="F445" s="25" t="s">
        <v>333</v>
      </c>
    </row>
    <row r="446" spans="1:6" x14ac:dyDescent="0.25">
      <c r="A446" s="134">
        <v>525</v>
      </c>
      <c r="B446" s="134" t="s">
        <v>330</v>
      </c>
      <c r="C446" s="134"/>
      <c r="D446" s="116" t="s">
        <v>217</v>
      </c>
      <c r="E446" s="135">
        <v>0.49305555555555558</v>
      </c>
      <c r="F446" s="25" t="s">
        <v>333</v>
      </c>
    </row>
  </sheetData>
  <mergeCells count="4">
    <mergeCell ref="A98:E98"/>
    <mergeCell ref="A198:E198"/>
    <mergeCell ref="A292:E292"/>
    <mergeCell ref="A371:E371"/>
  </mergeCells>
  <phoneticPr fontId="15" type="noConversion"/>
  <pageMargins left="0.7" right="0.7"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3"/>
  <sheetViews>
    <sheetView zoomScaleNormal="100" workbookViewId="0">
      <selection activeCell="C6" sqref="C6"/>
    </sheetView>
  </sheetViews>
  <sheetFormatPr defaultColWidth="8.5703125" defaultRowHeight="15" x14ac:dyDescent="0.25"/>
  <cols>
    <col min="1" max="1" width="19.85546875" customWidth="1"/>
    <col min="2" max="2" width="16.140625" style="61" customWidth="1"/>
    <col min="3" max="3" width="15" customWidth="1"/>
    <col min="4" max="4" width="13.5703125" customWidth="1"/>
  </cols>
  <sheetData>
    <row r="1" spans="1:7" ht="15" customHeight="1" x14ac:dyDescent="0.25">
      <c r="A1" s="109" t="s">
        <v>33</v>
      </c>
      <c r="B1" s="129" t="s">
        <v>234</v>
      </c>
      <c r="C1" s="109" t="s">
        <v>19</v>
      </c>
      <c r="D1" s="109" t="s">
        <v>241</v>
      </c>
      <c r="E1" s="109" t="s">
        <v>242</v>
      </c>
      <c r="F1" s="109" t="s">
        <v>34</v>
      </c>
      <c r="G1" s="109" t="s">
        <v>243</v>
      </c>
    </row>
    <row r="2" spans="1:7" ht="15" customHeight="1" x14ac:dyDescent="0.25">
      <c r="A2" s="109" t="s">
        <v>244</v>
      </c>
      <c r="B2" s="129" t="s">
        <v>244</v>
      </c>
      <c r="C2" s="109" t="s">
        <v>244</v>
      </c>
    </row>
    <row r="3" spans="1:7" ht="15" customHeight="1" x14ac:dyDescent="0.25">
      <c r="A3" t="s">
        <v>245</v>
      </c>
      <c r="B3" s="61" t="s">
        <v>246</v>
      </c>
      <c r="C3" t="s">
        <v>210</v>
      </c>
      <c r="D3">
        <v>45</v>
      </c>
      <c r="E3">
        <v>1</v>
      </c>
      <c r="F3" t="s">
        <v>247</v>
      </c>
      <c r="G3">
        <v>5</v>
      </c>
    </row>
    <row r="4" spans="1:7" ht="15" customHeight="1" x14ac:dyDescent="0.25">
      <c r="A4" t="s">
        <v>248</v>
      </c>
      <c r="B4" s="61" t="s">
        <v>249</v>
      </c>
      <c r="C4" t="s">
        <v>211</v>
      </c>
      <c r="D4">
        <v>75</v>
      </c>
      <c r="E4">
        <v>2</v>
      </c>
      <c r="F4" t="s">
        <v>247</v>
      </c>
      <c r="G4">
        <v>5</v>
      </c>
    </row>
    <row r="5" spans="1:7" ht="15" customHeight="1" x14ac:dyDescent="0.25">
      <c r="A5" t="s">
        <v>250</v>
      </c>
      <c r="B5" s="61" t="s">
        <v>251</v>
      </c>
      <c r="C5" t="s">
        <v>212</v>
      </c>
      <c r="D5">
        <v>140</v>
      </c>
      <c r="E5">
        <v>1</v>
      </c>
      <c r="F5" t="s">
        <v>252</v>
      </c>
      <c r="G5">
        <v>10</v>
      </c>
    </row>
    <row r="6" spans="1:7" ht="15" customHeight="1" x14ac:dyDescent="0.25">
      <c r="A6" t="s">
        <v>253</v>
      </c>
      <c r="C6" t="s">
        <v>214</v>
      </c>
      <c r="D6">
        <v>140</v>
      </c>
      <c r="E6">
        <v>4</v>
      </c>
      <c r="F6" t="s">
        <v>247</v>
      </c>
      <c r="G6">
        <v>5</v>
      </c>
    </row>
    <row r="7" spans="1:7" ht="15" customHeight="1" x14ac:dyDescent="0.25">
      <c r="C7" t="s">
        <v>216</v>
      </c>
      <c r="D7">
        <v>140</v>
      </c>
      <c r="E7">
        <v>2</v>
      </c>
      <c r="F7" t="s">
        <v>252</v>
      </c>
      <c r="G7">
        <v>10</v>
      </c>
    </row>
    <row r="8" spans="1:7" ht="15" customHeight="1" x14ac:dyDescent="0.25">
      <c r="C8" t="s">
        <v>215</v>
      </c>
      <c r="D8">
        <v>140</v>
      </c>
      <c r="E8">
        <v>2</v>
      </c>
      <c r="F8" t="s">
        <v>252</v>
      </c>
      <c r="G8">
        <v>10</v>
      </c>
    </row>
    <row r="9" spans="1:7" ht="15" customHeight="1" x14ac:dyDescent="0.25">
      <c r="C9" t="s">
        <v>217</v>
      </c>
      <c r="D9">
        <v>240</v>
      </c>
      <c r="E9">
        <v>4</v>
      </c>
      <c r="F9" t="s">
        <v>252</v>
      </c>
      <c r="G9">
        <v>10</v>
      </c>
    </row>
    <row r="11" spans="1:7" ht="15" customHeight="1" x14ac:dyDescent="0.25">
      <c r="A11" s="109" t="s">
        <v>254</v>
      </c>
      <c r="C11" s="109" t="s">
        <v>255</v>
      </c>
    </row>
    <row r="12" spans="1:7" ht="15" customHeight="1" x14ac:dyDescent="0.25">
      <c r="A12" t="s">
        <v>20</v>
      </c>
      <c r="B12" s="61">
        <v>0</v>
      </c>
    </row>
    <row r="13" spans="1:7" ht="15" customHeight="1" x14ac:dyDescent="0.25">
      <c r="A13" t="s">
        <v>256</v>
      </c>
      <c r="B13" s="61">
        <v>1</v>
      </c>
      <c r="C13" t="s">
        <v>257</v>
      </c>
    </row>
    <row r="14" spans="1:7" ht="15" customHeight="1" x14ac:dyDescent="0.25">
      <c r="A14" t="s">
        <v>258</v>
      </c>
      <c r="B14" s="61">
        <v>1</v>
      </c>
      <c r="C14" t="s">
        <v>259</v>
      </c>
    </row>
    <row r="15" spans="1:7" ht="15" customHeight="1" x14ac:dyDescent="0.25">
      <c r="C15" t="s">
        <v>260</v>
      </c>
    </row>
    <row r="16" spans="1:7" ht="15" customHeight="1" x14ac:dyDescent="0.25">
      <c r="C16" t="s">
        <v>261</v>
      </c>
    </row>
    <row r="17" spans="1:3" ht="15" customHeight="1" x14ac:dyDescent="0.25">
      <c r="C17" t="s">
        <v>262</v>
      </c>
    </row>
    <row r="18" spans="1:3" ht="15" customHeight="1" x14ac:dyDescent="0.25">
      <c r="C18" t="s">
        <v>263</v>
      </c>
    </row>
    <row r="19" spans="1:3" ht="15" customHeight="1" x14ac:dyDescent="0.25"/>
    <row r="20" spans="1:3" ht="15" customHeight="1" x14ac:dyDescent="0.25">
      <c r="A20" s="109" t="s">
        <v>242</v>
      </c>
      <c r="B20" s="129" t="s">
        <v>264</v>
      </c>
      <c r="C20" s="109" t="s">
        <v>243</v>
      </c>
    </row>
    <row r="21" spans="1:3" ht="15" customHeight="1" x14ac:dyDescent="0.25">
      <c r="A21" t="s">
        <v>265</v>
      </c>
      <c r="B21" s="61" t="s">
        <v>20</v>
      </c>
      <c r="C21" s="61">
        <v>0</v>
      </c>
    </row>
    <row r="22" spans="1:3" ht="15" customHeight="1" x14ac:dyDescent="0.25">
      <c r="A22" t="s">
        <v>209</v>
      </c>
      <c r="B22" s="61" t="s">
        <v>247</v>
      </c>
      <c r="C22" s="61">
        <v>5</v>
      </c>
    </row>
    <row r="23" spans="1:3" ht="15" customHeight="1" x14ac:dyDescent="0.25">
      <c r="B23" s="61" t="s">
        <v>252</v>
      </c>
      <c r="C23" s="61">
        <v>10</v>
      </c>
    </row>
  </sheetData>
  <phoneticPr fontId="15" type="noConversion"/>
  <conditionalFormatting sqref="C11 C13:C20">
    <cfRule type="duplicateValues" dxfId="0" priority="2"/>
  </conditionalFormatting>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工作表</vt:lpstr>
      </vt:variant>
      <vt:variant>
        <vt:i4>6</vt:i4>
      </vt:variant>
    </vt:vector>
  </HeadingPairs>
  <TitlesOfParts>
    <vt:vector size="6" baseType="lpstr">
      <vt:lpstr>Notes</vt:lpstr>
      <vt:lpstr>BoatRentalForm</vt:lpstr>
      <vt:lpstr>OarList</vt:lpstr>
      <vt:lpstr>FormData</vt:lpstr>
      <vt:lpstr>FormEvents</vt:lpstr>
      <vt:lpstr>Form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Bradford</dc:creator>
  <dc:description/>
  <cp:lastModifiedBy>racing Swift</cp:lastModifiedBy>
  <cp:revision>0</cp:revision>
  <dcterms:created xsi:type="dcterms:W3CDTF">2024-05-07T09:18:56Z</dcterms:created>
  <dcterms:modified xsi:type="dcterms:W3CDTF">2026-08-07T07:35:49Z</dcterms:modified>
  <dc:language>en-US</dc:language>
</cp:coreProperties>
</file>