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wift Racing\Documents\01 Current\2025WRMasters Banyoles\"/>
    </mc:Choice>
  </mc:AlternateContent>
  <xr:revisionPtr revIDLastSave="0" documentId="13_ncr:1_{EB3E455F-8957-4152-A2EB-FDC96F8821FD}" xr6:coauthVersionLast="47" xr6:coauthVersionMax="47" xr10:uidLastSave="{00000000-0000-0000-0000-000000000000}"/>
  <workbookProtection workbookAlgorithmName="SHA-512" workbookHashValue="3q8EyVUfcqio28RwSn8smEam6I1dm4z4opMANxURPdR27FtyzLwzvNKfB60bPxHEYZMbxKBlbOrC6KwnrarjBA==" workbookSaltValue="rJ6SBCcTHIuG9EB03JHKCw==" workbookSpinCount="100000" lockStructure="1"/>
  <bookViews>
    <workbookView xWindow="-108" yWindow="-108" windowWidth="23256" windowHeight="12456" activeTab="1" xr2:uid="{F00AB9FA-D764-4F62-90AB-06EC65B9CF48}"/>
  </bookViews>
  <sheets>
    <sheet name="Notes" sheetId="3" r:id="rId1"/>
    <sheet name="BoatRentalForm" sheetId="1" r:id="rId2"/>
    <sheet name="FormData" sheetId="8" state="hidden" r:id="rId3"/>
    <sheet name="FormEvents" sheetId="9" state="hidden" r:id="rId4"/>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G31" i="1"/>
  <c r="G34" i="1"/>
  <c r="G35" i="1"/>
  <c r="B29" i="1"/>
  <c r="B30" i="1"/>
  <c r="B28" i="8"/>
  <c r="B29" i="8"/>
  <c r="C29" i="1"/>
  <c r="C30" i="1"/>
  <c r="C28" i="8"/>
  <c r="C29" i="8"/>
  <c r="D29" i="8"/>
  <c r="E29" i="1"/>
  <c r="E30" i="1"/>
  <c r="E28" i="8"/>
  <c r="E29" i="8"/>
  <c r="F29" i="1"/>
  <c r="F30" i="1"/>
  <c r="F28" i="8"/>
  <c r="F29" i="8"/>
  <c r="G30" i="1"/>
  <c r="G28" i="8"/>
  <c r="G29" i="8"/>
  <c r="H29" i="1"/>
  <c r="H30" i="1"/>
  <c r="H28" i="8"/>
  <c r="H29" i="8"/>
  <c r="I29" i="1"/>
  <c r="I30" i="1"/>
  <c r="I28" i="8"/>
  <c r="I29" i="8"/>
  <c r="J29" i="1"/>
  <c r="J30" i="1"/>
  <c r="J28" i="8"/>
  <c r="J29" i="8"/>
  <c r="K29" i="1"/>
  <c r="K30" i="1"/>
  <c r="K28" i="8"/>
  <c r="K29" i="8"/>
  <c r="L29" i="8"/>
  <c r="M29" i="1"/>
  <c r="M30" i="1"/>
  <c r="M29" i="8"/>
  <c r="N29" i="8"/>
  <c r="O29" i="1"/>
  <c r="O30" i="1"/>
  <c r="O28" i="8"/>
  <c r="O29" i="8"/>
  <c r="P29" i="8"/>
  <c r="Q29" i="8"/>
  <c r="R29" i="8"/>
  <c r="S29" i="8"/>
  <c r="T29" i="1"/>
  <c r="T30" i="1"/>
  <c r="T28" i="8"/>
  <c r="T29" i="8"/>
  <c r="U29" i="8"/>
  <c r="B33" i="8"/>
  <c r="C24" i="8"/>
  <c r="C25" i="8"/>
  <c r="C26" i="8"/>
  <c r="C27" i="8"/>
  <c r="C30" i="8"/>
  <c r="C31" i="8"/>
  <c r="C37" i="1"/>
  <c r="C28" i="1"/>
  <c r="U29" i="1"/>
  <c r="U28" i="1"/>
  <c r="T28" i="1"/>
  <c r="S29" i="1"/>
  <c r="S28" i="1"/>
  <c r="R29" i="1"/>
  <c r="R28" i="1"/>
  <c r="Q29" i="1"/>
  <c r="Q28" i="1"/>
  <c r="P29" i="1"/>
  <c r="P28" i="1"/>
  <c r="O28" i="1"/>
  <c r="N29" i="1"/>
  <c r="N28" i="1"/>
  <c r="M28" i="1"/>
  <c r="L29" i="1"/>
  <c r="L28" i="1"/>
  <c r="K28" i="1"/>
  <c r="J28" i="1"/>
  <c r="I28" i="1"/>
  <c r="H28" i="1"/>
  <c r="G28" i="1"/>
  <c r="F28" i="1"/>
  <c r="E28" i="1"/>
  <c r="D29" i="1"/>
  <c r="D28" i="1"/>
  <c r="B12" i="1"/>
  <c r="D30" i="1"/>
  <c r="L30" i="1"/>
  <c r="B31" i="1"/>
  <c r="B28" i="1"/>
  <c r="N46" i="1"/>
  <c r="N31" i="1"/>
  <c r="L31" i="1"/>
  <c r="U31" i="8"/>
  <c r="T30" i="8"/>
  <c r="T25" i="8"/>
  <c r="T24" i="8"/>
  <c r="T26" i="8"/>
  <c r="T27" i="8"/>
  <c r="T31" i="8"/>
  <c r="S31" i="8"/>
  <c r="R31" i="8"/>
  <c r="Q31" i="8"/>
  <c r="P31" i="8"/>
  <c r="O24" i="8"/>
  <c r="O25" i="8"/>
  <c r="O26" i="8"/>
  <c r="O27" i="8"/>
  <c r="O30" i="8"/>
  <c r="O31" i="8"/>
  <c r="N30" i="8"/>
  <c r="N24" i="8"/>
  <c r="N25" i="8"/>
  <c r="N26" i="8"/>
  <c r="N27" i="8"/>
  <c r="N31" i="8"/>
  <c r="M24" i="8"/>
  <c r="M25" i="8"/>
  <c r="M26" i="8"/>
  <c r="M27" i="8"/>
  <c r="M28" i="8"/>
  <c r="M30" i="8"/>
  <c r="M31" i="8"/>
  <c r="L28" i="8"/>
  <c r="L30" i="8"/>
  <c r="L24" i="8"/>
  <c r="L25" i="8"/>
  <c r="L26" i="8"/>
  <c r="L27" i="8"/>
  <c r="L31" i="8"/>
  <c r="K30" i="8"/>
  <c r="K24" i="8"/>
  <c r="K25" i="8"/>
  <c r="K26" i="8"/>
  <c r="K27" i="8"/>
  <c r="K31" i="8"/>
  <c r="I30" i="8"/>
  <c r="I24" i="8"/>
  <c r="I25" i="8"/>
  <c r="I26" i="8"/>
  <c r="I27" i="8"/>
  <c r="I31" i="8"/>
  <c r="H24" i="8"/>
  <c r="H25" i="8"/>
  <c r="H26" i="8"/>
  <c r="H27" i="8"/>
  <c r="H30" i="8"/>
  <c r="H31" i="8"/>
  <c r="G30" i="8"/>
  <c r="G24" i="8"/>
  <c r="G25" i="8"/>
  <c r="G26" i="8"/>
  <c r="G27" i="8"/>
  <c r="G31" i="8"/>
  <c r="F30" i="8"/>
  <c r="F24" i="8"/>
  <c r="F25" i="8"/>
  <c r="F26" i="8"/>
  <c r="F27" i="8"/>
  <c r="F31" i="8"/>
  <c r="E30" i="8"/>
  <c r="E24" i="8"/>
  <c r="E25" i="8"/>
  <c r="E26" i="8"/>
  <c r="E27" i="8"/>
  <c r="E31" i="8"/>
  <c r="D30" i="8"/>
  <c r="D31" i="8"/>
  <c r="J30" i="8"/>
  <c r="J24" i="8"/>
  <c r="J25" i="8"/>
  <c r="J26" i="8"/>
  <c r="J27" i="8"/>
  <c r="J31" i="8"/>
  <c r="B30" i="8"/>
  <c r="B24" i="8"/>
  <c r="B25" i="8"/>
  <c r="B26" i="8"/>
  <c r="B27" i="8"/>
  <c r="B31" i="8"/>
  <c r="F31" i="1"/>
  <c r="F34" i="1"/>
  <c r="H31" i="1"/>
  <c r="H34" i="1"/>
  <c r="I31" i="1"/>
  <c r="I34" i="1"/>
  <c r="J31" i="1"/>
  <c r="J34" i="1"/>
  <c r="K31" i="1"/>
  <c r="K34" i="1"/>
  <c r="L34" i="1"/>
  <c r="M31" i="1"/>
  <c r="M34" i="1"/>
  <c r="N34" i="1"/>
  <c r="O31" i="1"/>
  <c r="O34" i="1"/>
  <c r="P31" i="1"/>
  <c r="P34" i="1"/>
  <c r="Q31" i="1"/>
  <c r="Q34" i="1"/>
  <c r="R31" i="1"/>
  <c r="R34" i="1"/>
  <c r="S31" i="1"/>
  <c r="S24" i="8"/>
  <c r="S25" i="8"/>
  <c r="S26" i="8"/>
  <c r="S34" i="1"/>
  <c r="T31" i="1"/>
  <c r="T34" i="1"/>
  <c r="U31" i="1"/>
  <c r="U34" i="1"/>
  <c r="F35" i="1"/>
  <c r="H35" i="1"/>
  <c r="I35" i="1"/>
  <c r="J35" i="1"/>
  <c r="K35" i="1"/>
  <c r="L35" i="1"/>
  <c r="M35" i="1"/>
  <c r="N35" i="1"/>
  <c r="O35" i="1"/>
  <c r="P35" i="1"/>
  <c r="Q35" i="1"/>
  <c r="R35" i="1"/>
  <c r="S35" i="1"/>
  <c r="T35" i="1"/>
  <c r="U35" i="1"/>
  <c r="E31" i="1"/>
  <c r="E34" i="1"/>
  <c r="E35" i="1"/>
  <c r="D12" i="1"/>
  <c r="F12" i="1"/>
  <c r="G12" i="1"/>
  <c r="H12" i="1"/>
  <c r="I12" i="1"/>
  <c r="J12" i="1"/>
  <c r="K12" i="1"/>
  <c r="L12" i="1"/>
  <c r="M12" i="1"/>
  <c r="N12" i="1"/>
  <c r="O12" i="1"/>
  <c r="P12" i="1"/>
  <c r="Q12" i="1"/>
  <c r="R12" i="1"/>
  <c r="S12" i="1"/>
  <c r="T12" i="1"/>
  <c r="U12" i="1"/>
  <c r="D13" i="1"/>
  <c r="E13" i="1"/>
  <c r="F13" i="1"/>
  <c r="G13" i="1"/>
  <c r="H13" i="1"/>
  <c r="I13" i="1"/>
  <c r="J13" i="1"/>
  <c r="K13" i="1"/>
  <c r="L13" i="1"/>
  <c r="M13" i="1"/>
  <c r="N13" i="1"/>
  <c r="O13" i="1"/>
  <c r="P13" i="1"/>
  <c r="Q13" i="1"/>
  <c r="R13" i="1"/>
  <c r="S13" i="1"/>
  <c r="T13" i="1"/>
  <c r="U13" i="1"/>
  <c r="C12" i="1"/>
  <c r="C13" i="1"/>
  <c r="B13" i="1"/>
  <c r="U30" i="8"/>
  <c r="S30" i="8"/>
  <c r="R30" i="8"/>
  <c r="Q30" i="8"/>
  <c r="P30" i="8"/>
  <c r="D24" i="8"/>
  <c r="D25" i="8"/>
  <c r="D26" i="8"/>
  <c r="D27" i="8"/>
  <c r="D28" i="8"/>
  <c r="N30" i="1"/>
  <c r="P30" i="1"/>
  <c r="Q30" i="1"/>
  <c r="R30" i="1"/>
  <c r="S30" i="1"/>
  <c r="U30" i="1"/>
  <c r="D31" i="1"/>
  <c r="D34" i="1"/>
  <c r="D35" i="1"/>
  <c r="D37" i="1"/>
  <c r="E37" i="1"/>
  <c r="F37" i="1"/>
  <c r="G37" i="1"/>
  <c r="H37" i="1"/>
  <c r="I37" i="1"/>
  <c r="J37" i="1"/>
  <c r="K37" i="1"/>
  <c r="L37" i="1"/>
  <c r="M37" i="1"/>
  <c r="N37" i="1"/>
  <c r="O37" i="1"/>
  <c r="P37" i="1"/>
  <c r="Q37" i="1"/>
  <c r="R37" i="1"/>
  <c r="S37" i="1"/>
  <c r="T37" i="1"/>
  <c r="U37" i="1"/>
  <c r="D38" i="1"/>
  <c r="E38" i="1"/>
  <c r="F38" i="1"/>
  <c r="G38" i="1"/>
  <c r="H38" i="1"/>
  <c r="I38" i="1"/>
  <c r="J38" i="1"/>
  <c r="K38" i="1"/>
  <c r="L38" i="1"/>
  <c r="M38" i="1"/>
  <c r="N38" i="1"/>
  <c r="O38" i="1"/>
  <c r="P38" i="1"/>
  <c r="Q38" i="1"/>
  <c r="R38" i="1"/>
  <c r="S38" i="1"/>
  <c r="T38" i="1"/>
  <c r="U38" i="1"/>
  <c r="C31" i="1"/>
  <c r="C34" i="1"/>
  <c r="C38" i="1"/>
  <c r="B34" i="1"/>
  <c r="B37" i="1"/>
  <c r="B38" i="1"/>
  <c r="C35" i="1"/>
  <c r="B35" i="1"/>
  <c r="N28" i="8"/>
  <c r="P28" i="8"/>
  <c r="Q28" i="8"/>
  <c r="R28" i="8"/>
  <c r="S28" i="8"/>
  <c r="U28" i="8"/>
  <c r="P24" i="8"/>
  <c r="Q24" i="8"/>
  <c r="R24" i="8"/>
  <c r="U24" i="8"/>
  <c r="P25" i="8"/>
  <c r="Q25" i="8"/>
  <c r="R25" i="8"/>
  <c r="U25" i="8"/>
  <c r="P26" i="8"/>
  <c r="Q26" i="8"/>
  <c r="R26" i="8"/>
  <c r="U26" i="8"/>
  <c r="P27" i="8"/>
  <c r="Q27" i="8"/>
  <c r="R27" i="8"/>
  <c r="S27" i="8"/>
  <c r="U27" i="8"/>
  <c r="B39" i="1"/>
  <c r="B40" i="1"/>
  <c r="B41" i="1"/>
  <c r="B14" i="1"/>
  <c r="B19" i="1"/>
  <c r="B21" i="1"/>
  <c r="B44" i="1"/>
  <c r="B34" i="8"/>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<sst xmlns="http://schemas.openxmlformats.org/spreadsheetml/2006/main" count="676" uniqueCount="213">
  <si>
    <t>Nationality</t>
  </si>
  <si>
    <t>Club Name</t>
  </si>
  <si>
    <t>Contact Person</t>
  </si>
  <si>
    <t>Contact Family Name</t>
  </si>
  <si>
    <t>Contact Email</t>
  </si>
  <si>
    <t>Contact Mobile #</t>
  </si>
  <si>
    <t>Race Day</t>
  </si>
  <si>
    <t>Boat Type</t>
  </si>
  <si>
    <t>Gender</t>
  </si>
  <si>
    <t>Oar Type</t>
  </si>
  <si>
    <t>1x</t>
  </si>
  <si>
    <t>2x</t>
  </si>
  <si>
    <t>2-</t>
  </si>
  <si>
    <t>4x</t>
  </si>
  <si>
    <t>4-</t>
  </si>
  <si>
    <t>4+</t>
  </si>
  <si>
    <t>8+</t>
  </si>
  <si>
    <t>Yes</t>
  </si>
  <si>
    <t>Rigging</t>
  </si>
  <si>
    <t>Span will be set at: 160cm for 1x, 159cm for 2x, 158cm for 4x(-), 86cm for 2-, 85cm for 4-, 4+ and 8+.</t>
  </si>
  <si>
    <t>Lateral pitch will be set at zero.</t>
  </si>
  <si>
    <t>Rigging allowed: work height with C washers, shoe size, shoe height, foot stretcher position.</t>
  </si>
  <si>
    <t>Our 2x/- and 4x/- will have stroke steering.</t>
  </si>
  <si>
    <t>We suggest you come to our reception desk 70 minutes before the race start time, to locate and prepare your boat.  
Boats must be returned immediately after racing.</t>
  </si>
  <si>
    <t>Deadline, Cancelation, and Refund</t>
  </si>
  <si>
    <t>There is no deadline for bookings, but it is recommended to book early.  The deadline for free cancellation is the end of May.</t>
  </si>
  <si>
    <t>After this date, only ½ of the fee will be returned.</t>
  </si>
  <si>
    <t>You may also book boats for Sunday’s races in advance.  You may transfer your Sunday booking to other crews, if you decide not to race.</t>
  </si>
  <si>
    <t>In the event that a boat cannot be provided due to damage or some other reason, Swift will provide a full refund.</t>
  </si>
  <si>
    <t xml:space="preserve">In the event of damage to the rental boat, however it is caused, the liability of the crew is limited to the damage deposit of EUR100 per crew member.  
Bring this deposit in cash to our tent on the 1st day of renting, it will be returned on the last day of renting, if there is no damage. </t>
  </si>
  <si>
    <t>Event #</t>
  </si>
  <si>
    <r>
      <t xml:space="preserve">Oar Rental Fees Per Session: </t>
    </r>
    <r>
      <rPr>
        <sz val="11"/>
        <color theme="1"/>
        <rFont val="Aptos Narrow"/>
        <family val="2"/>
        <scheme val="minor"/>
      </rPr>
      <t>Scull oars @ 15€/pair     Sweep oars @ 20€/pair</t>
    </r>
  </si>
  <si>
    <r>
      <t xml:space="preserve">Oar Rental Fees Whole Event: </t>
    </r>
    <r>
      <rPr>
        <sz val="11"/>
        <color theme="1"/>
        <rFont val="Aptos Narrow"/>
        <family val="2"/>
        <scheme val="minor"/>
      </rPr>
      <t>Scull oars @ 150€/pair     Sweep oars @ 200€/pair</t>
    </r>
  </si>
  <si>
    <t>VAT is not charged additionally.</t>
  </si>
  <si>
    <t>Refund to winners:</t>
  </si>
  <si>
    <t>For crews that rent per session, we will refund the rental fee for the race, to our crews that win Gold in events with 6 or more crews.</t>
  </si>
  <si>
    <t>1st Training</t>
  </si>
  <si>
    <t>2nd Training</t>
  </si>
  <si>
    <t>Crew Name (Stroke)</t>
  </si>
  <si>
    <t>Crew Weight Average Kg</t>
  </si>
  <si>
    <t>Race Rental Fee (€)</t>
  </si>
  <si>
    <t>Training Rental Fee (€)</t>
  </si>
  <si>
    <t>Total Boat Rental Fee (€)</t>
  </si>
  <si>
    <t>Contact Details</t>
  </si>
  <si>
    <t>Whole Event Oar Booking</t>
  </si>
  <si>
    <r>
      <t xml:space="preserve">Boat Rental Fees Per Session: </t>
    </r>
    <r>
      <rPr>
        <sz val="11"/>
        <color theme="1"/>
        <rFont val="Aptos Narrow"/>
        <family val="2"/>
        <scheme val="minor"/>
      </rPr>
      <t>1x @ 45€            2x/- @ 75€            4x/- @140€            4+ @140€            8+ @ 240€</t>
    </r>
  </si>
  <si>
    <r>
      <t xml:space="preserve">Boat Rental Fees Whole Event: </t>
    </r>
    <r>
      <rPr>
        <sz val="11"/>
        <color theme="1"/>
        <rFont val="Aptos Narrow"/>
        <family val="2"/>
        <scheme val="minor"/>
      </rPr>
      <t>1x @ 450€            2x/- @ 700€            4x/- @1200€            4+ @1200€            8+ @ 1,600€</t>
    </r>
  </si>
  <si>
    <t>?</t>
  </si>
  <si>
    <t>Total</t>
  </si>
  <si>
    <t>1 training session is 80 minuntes, 1 race session is 1 race (about 60 minutes).  "Whole event" is Monday to Saturday (Sunday must be booked Per Session).</t>
  </si>
  <si>
    <t>Boats and oars can be booked "per session" or for the "whole event".</t>
  </si>
  <si>
    <t>Choose Per Session oars from those available at time of use.</t>
  </si>
  <si>
    <t>Choose Whole Event oars from the Oar List page when making booking.</t>
  </si>
  <si>
    <t>Total Oar Rental Fee (€)</t>
  </si>
  <si>
    <t>2x/-</t>
  </si>
  <si>
    <t>4x/-</t>
  </si>
  <si>
    <t>Price</t>
  </si>
  <si>
    <t>Training</t>
  </si>
  <si>
    <t>Price €</t>
  </si>
  <si>
    <t xml:space="preserve">Whole Event </t>
  </si>
  <si>
    <t>No</t>
  </si>
  <si>
    <t>Boat</t>
  </si>
  <si>
    <t>Scull Oars</t>
  </si>
  <si>
    <t>Sweep Oars</t>
  </si>
  <si>
    <t>Quantity</t>
  </si>
  <si>
    <t>Event</t>
  </si>
  <si>
    <t>Time</t>
  </si>
  <si>
    <t>Category</t>
  </si>
  <si>
    <t>Per Session</t>
  </si>
  <si>
    <t>If training day 1</t>
  </si>
  <si>
    <t>If training day 2</t>
  </si>
  <si>
    <t>No of training days</t>
  </si>
  <si>
    <t>Training day calculations</t>
  </si>
  <si>
    <t>Yes/No</t>
  </si>
  <si>
    <t>Per Session seats</t>
  </si>
  <si>
    <t>Skull Oars</t>
  </si>
  <si>
    <t>Total Sessions</t>
  </si>
  <si>
    <t>Whole Event booking number</t>
  </si>
  <si>
    <t>Boat Rental Fee (€)</t>
  </si>
  <si>
    <t>Per Session rental number</t>
  </si>
  <si>
    <t>Total Whole Event Boat Rental Fee (€)</t>
  </si>
  <si>
    <t>Total Whole Event Oar Rental Fee (€)</t>
  </si>
  <si>
    <t>Total Whole Event Rental Fee (€)</t>
  </si>
  <si>
    <t>Quantity of scull oars (pair)</t>
  </si>
  <si>
    <t>Quantity of sweep oars (pair)</t>
  </si>
  <si>
    <t>Thursday</t>
  </si>
  <si>
    <t>Friday</t>
  </si>
  <si>
    <t>Saturday</t>
  </si>
  <si>
    <t>Sunday</t>
  </si>
  <si>
    <t>Session Boat</t>
  </si>
  <si>
    <t>Seeion number</t>
  </si>
  <si>
    <t>Per Session Oar Rental (€)</t>
  </si>
  <si>
    <t>Total Skull Oars</t>
  </si>
  <si>
    <t>Total Sweep Oars</t>
  </si>
  <si>
    <t>Oar Price</t>
  </si>
  <si>
    <t>Boat &amp; Oar Rental Fee (€)</t>
  </si>
  <si>
    <t>Per Session Rental</t>
  </si>
  <si>
    <t>Whole Event Rental</t>
  </si>
  <si>
    <t>Total per session boat rental (€)</t>
  </si>
  <si>
    <t>Total per session oar rental (€)</t>
  </si>
  <si>
    <t>Total per session rental (€)</t>
  </si>
  <si>
    <t>Event total (€)</t>
  </si>
  <si>
    <t>Day</t>
  </si>
  <si>
    <r>
      <rPr>
        <sz val="8.5"/>
        <color rgb="FF010101"/>
        <rFont val="Arial"/>
        <family val="2"/>
      </rPr>
      <t>E</t>
    </r>
  </si>
  <si>
    <r>
      <rPr>
        <sz val="10"/>
        <color rgb="FF0A1C36"/>
        <rFont val="Courier New"/>
        <family val="3"/>
      </rPr>
      <t>4+</t>
    </r>
  </si>
  <si>
    <r>
      <rPr>
        <sz val="8.5"/>
        <color rgb="FF15111F"/>
        <rFont val="Arial"/>
        <family val="2"/>
      </rPr>
      <t>W</t>
    </r>
    <r>
      <rPr>
        <sz val="8.5"/>
        <color rgb="FF010101"/>
        <rFont val="Arial"/>
        <family val="2"/>
      </rPr>
      <t>F</t>
    </r>
  </si>
  <si>
    <r>
      <rPr>
        <sz val="10"/>
        <color rgb="FF0A1C36"/>
        <rFont val="Courier New"/>
        <family val="3"/>
      </rPr>
      <t>4</t>
    </r>
    <r>
      <rPr>
        <sz val="10"/>
        <color rgb="FF010101"/>
        <rFont val="Courier New"/>
        <family val="3"/>
      </rPr>
      <t>-</t>
    </r>
  </si>
  <si>
    <r>
      <rPr>
        <sz val="8.5"/>
        <color rgb="FF15111F"/>
        <rFont val="Arial"/>
        <family val="2"/>
      </rPr>
      <t>H</t>
    </r>
  </si>
  <si>
    <r>
      <rPr>
        <sz val="10"/>
        <color rgb="FF15111F"/>
        <rFont val="Courier New"/>
        <family val="3"/>
      </rPr>
      <t>2x</t>
    </r>
  </si>
  <si>
    <r>
      <rPr>
        <sz val="8.5"/>
        <color rgb="FF15111F"/>
        <rFont val="Arial"/>
        <family val="2"/>
      </rPr>
      <t>WA</t>
    </r>
  </si>
  <si>
    <r>
      <rPr>
        <sz val="10"/>
        <color rgb="FF311F1C"/>
        <rFont val="Courier New"/>
        <family val="3"/>
      </rPr>
      <t>1x</t>
    </r>
  </si>
  <si>
    <r>
      <rPr>
        <sz val="8.5"/>
        <color rgb="FF15111F"/>
        <rFont val="Arial"/>
        <family val="2"/>
      </rPr>
      <t>e</t>
    </r>
  </si>
  <si>
    <r>
      <rPr>
        <sz val="10"/>
        <color rgb="FF15111F"/>
        <rFont val="Courier New"/>
        <family val="3"/>
      </rPr>
      <t>2</t>
    </r>
    <r>
      <rPr>
        <sz val="10"/>
        <color rgb="FF010101"/>
        <rFont val="Courier New"/>
        <family val="3"/>
      </rPr>
      <t>-</t>
    </r>
  </si>
  <si>
    <r>
      <rPr>
        <sz val="8.5"/>
        <color rgb="FF15111F"/>
        <rFont val="Arial"/>
        <family val="2"/>
      </rPr>
      <t>W</t>
    </r>
    <r>
      <rPr>
        <sz val="8.5"/>
        <color rgb="FF010101"/>
        <rFont val="Arial"/>
        <family val="2"/>
      </rPr>
      <t>D</t>
    </r>
  </si>
  <si>
    <r>
      <rPr>
        <sz val="8.5"/>
        <color rgb="FF15111F"/>
        <rFont val="Arial"/>
        <family val="2"/>
      </rPr>
      <t>F</t>
    </r>
  </si>
  <si>
    <r>
      <rPr>
        <sz val="10"/>
        <color rgb="FF15111F"/>
        <rFont val="Courier New"/>
        <family val="3"/>
      </rPr>
      <t>1x</t>
    </r>
  </si>
  <si>
    <r>
      <rPr>
        <sz val="8.5"/>
        <color rgb="FF15111F"/>
        <rFont val="Arial"/>
        <family val="2"/>
      </rPr>
      <t>W</t>
    </r>
    <r>
      <rPr>
        <sz val="8.5"/>
        <color rgb="FF010101"/>
        <rFont val="Arial"/>
        <family val="2"/>
      </rPr>
      <t>G</t>
    </r>
    <r>
      <rPr>
        <sz val="8.5"/>
        <color rgb="FF15111F"/>
        <rFont val="Arial"/>
        <family val="2"/>
      </rPr>
      <t>-M</t>
    </r>
  </si>
  <si>
    <r>
      <rPr>
        <sz val="8.5"/>
        <color rgb="FF073660"/>
        <rFont val="Arial"/>
        <family val="2"/>
      </rPr>
      <t>1</t>
    </r>
    <r>
      <rPr>
        <sz val="8.5"/>
        <color rgb="FF010101"/>
        <rFont val="Arial"/>
        <family val="2"/>
      </rPr>
      <t>-</t>
    </r>
    <r>
      <rPr>
        <sz val="8.5"/>
        <color rgb="FF15111F"/>
        <rFont val="Arial"/>
        <family val="2"/>
      </rPr>
      <t>M</t>
    </r>
  </si>
  <si>
    <r>
      <rPr>
        <sz val="10"/>
        <color rgb="FF15111F"/>
        <rFont val="Courier New"/>
        <family val="3"/>
      </rPr>
      <t>8+</t>
    </r>
  </si>
  <si>
    <r>
      <rPr>
        <sz val="8.5"/>
        <color rgb="FF15111F"/>
        <rFont val="Arial"/>
        <family val="2"/>
      </rPr>
      <t>WB</t>
    </r>
  </si>
  <si>
    <r>
      <rPr>
        <sz val="10"/>
        <color rgb="FF0A1C36"/>
        <rFont val="Courier New"/>
        <family val="3"/>
      </rPr>
      <t>4</t>
    </r>
    <r>
      <rPr>
        <sz val="10"/>
        <color rgb="FF311F1C"/>
        <rFont val="Courier New"/>
        <family val="3"/>
      </rPr>
      <t>x</t>
    </r>
  </si>
  <si>
    <r>
      <rPr>
        <sz val="8.5"/>
        <color rgb="FF15111F"/>
        <rFont val="Arial"/>
        <family val="2"/>
      </rPr>
      <t>A</t>
    </r>
  </si>
  <si>
    <r>
      <rPr>
        <sz val="8.5"/>
        <color rgb="FF15111F"/>
        <rFont val="Arial"/>
        <family val="2"/>
      </rPr>
      <t>WE</t>
    </r>
  </si>
  <si>
    <r>
      <rPr>
        <sz val="8.5"/>
        <color rgb="FF010101"/>
        <rFont val="Arial"/>
        <family val="2"/>
      </rPr>
      <t>D</t>
    </r>
  </si>
  <si>
    <r>
      <rPr>
        <sz val="8.5"/>
        <color rgb="FF15111F"/>
        <rFont val="Arial"/>
        <family val="2"/>
      </rPr>
      <t>G</t>
    </r>
  </si>
  <si>
    <r>
      <rPr>
        <sz val="8.5"/>
        <color rgb="FF15111F"/>
        <rFont val="Arial"/>
        <family val="2"/>
      </rPr>
      <t>w</t>
    </r>
    <r>
      <rPr>
        <sz val="8.5"/>
        <color rgb="FF010101"/>
        <rFont val="Arial"/>
        <family val="2"/>
      </rPr>
      <t>e</t>
    </r>
  </si>
  <si>
    <r>
      <rPr>
        <sz val="8.5"/>
        <color rgb="FF010101"/>
        <rFont val="Arial"/>
        <family val="2"/>
      </rPr>
      <t>B</t>
    </r>
  </si>
  <si>
    <t>Wednesday</t>
  </si>
  <si>
    <r>
      <rPr>
        <sz val="8.5"/>
        <color rgb="FF15111F"/>
        <rFont val="Arial"/>
        <family val="2"/>
      </rPr>
      <t>we</t>
    </r>
  </si>
  <si>
    <r>
      <rPr>
        <sz val="10"/>
        <color rgb="FF15111F"/>
        <rFont val="Courier New"/>
        <family val="3"/>
      </rPr>
      <t>4</t>
    </r>
    <r>
      <rPr>
        <sz val="10"/>
        <color rgb="FF010101"/>
        <rFont val="Courier New"/>
        <family val="3"/>
      </rPr>
      <t>-</t>
    </r>
  </si>
  <si>
    <r>
      <rPr>
        <sz val="8.5"/>
        <color rgb="FF15111F"/>
        <rFont val="Arial"/>
        <family val="2"/>
      </rPr>
      <t>WF</t>
    </r>
  </si>
  <si>
    <r>
      <rPr>
        <sz val="10"/>
        <color rgb="FF010101"/>
        <rFont val="Courier New"/>
        <family val="3"/>
      </rPr>
      <t>1</t>
    </r>
    <r>
      <rPr>
        <sz val="10"/>
        <color rgb="FF15111F"/>
        <rFont val="Courier New"/>
        <family val="3"/>
      </rPr>
      <t>x</t>
    </r>
  </si>
  <si>
    <r>
      <rPr>
        <sz val="8.5"/>
        <color rgb="FF15111F"/>
        <rFont val="Arial"/>
        <family val="2"/>
      </rPr>
      <t>W</t>
    </r>
    <r>
      <rPr>
        <sz val="8.5"/>
        <color rgb="FF000E69"/>
        <rFont val="Arial"/>
        <family val="2"/>
      </rPr>
      <t>I</t>
    </r>
    <r>
      <rPr>
        <sz val="8.5"/>
        <color rgb="FF010101"/>
        <rFont val="Arial"/>
        <family val="2"/>
      </rPr>
      <t>-</t>
    </r>
    <r>
      <rPr>
        <sz val="8.5"/>
        <color rgb="FF15111F"/>
        <rFont val="Arial"/>
        <family val="2"/>
      </rPr>
      <t>M</t>
    </r>
  </si>
  <si>
    <r>
      <rPr>
        <sz val="10"/>
        <color rgb="FF15111F"/>
        <rFont val="Courier New"/>
        <family val="3"/>
      </rPr>
      <t>4+</t>
    </r>
  </si>
  <si>
    <r>
      <rPr>
        <sz val="8.5"/>
        <color rgb="FF3B0000"/>
        <rFont val="Arial"/>
        <family val="2"/>
      </rPr>
      <t>I</t>
    </r>
  </si>
  <si>
    <r>
      <rPr>
        <sz val="10"/>
        <color rgb="FF15111F"/>
        <rFont val="Courier New"/>
        <family val="3"/>
      </rPr>
      <t>4x</t>
    </r>
  </si>
  <si>
    <r>
      <rPr>
        <sz val="8.5"/>
        <color rgb="FF15111F"/>
        <rFont val="Arial"/>
        <family val="2"/>
      </rPr>
      <t>D</t>
    </r>
  </si>
  <si>
    <r>
      <rPr>
        <sz val="8.5"/>
        <color rgb="FF15111F"/>
        <rFont val="Arial"/>
        <family val="2"/>
      </rPr>
      <t>WG</t>
    </r>
  </si>
  <si>
    <r>
      <rPr>
        <sz val="8.5"/>
        <color rgb="FF15111F"/>
        <rFont val="Arial"/>
        <family val="2"/>
      </rPr>
      <t>W</t>
    </r>
    <r>
      <rPr>
        <sz val="8.5"/>
        <color rgb="FF010101"/>
        <rFont val="Arial"/>
        <family val="2"/>
      </rPr>
      <t>B</t>
    </r>
  </si>
  <si>
    <r>
      <rPr>
        <sz val="8.5"/>
        <color rgb="FF15111F"/>
        <rFont val="Arial"/>
        <family val="2"/>
      </rPr>
      <t>1-M</t>
    </r>
  </si>
  <si>
    <r>
      <rPr>
        <sz val="8.5"/>
        <color rgb="FF15111F"/>
        <rFont val="Arial"/>
        <family val="2"/>
      </rPr>
      <t>W</t>
    </r>
    <r>
      <rPr>
        <sz val="8.5"/>
        <color rgb="FF010101"/>
        <rFont val="Arial"/>
        <family val="2"/>
      </rPr>
      <t>E</t>
    </r>
  </si>
  <si>
    <r>
      <rPr>
        <sz val="8.5"/>
        <color rgb="FF212634"/>
        <rFont val="Arial"/>
        <family val="2"/>
      </rPr>
      <t>H</t>
    </r>
  </si>
  <si>
    <r>
      <rPr>
        <sz val="8.5"/>
        <color rgb="FF15111F"/>
        <rFont val="Arial"/>
        <family val="2"/>
      </rPr>
      <t>WH</t>
    </r>
  </si>
  <si>
    <r>
      <rPr>
        <sz val="8.5"/>
        <color rgb="FF010101"/>
        <rFont val="Arial"/>
        <family val="2"/>
      </rPr>
      <t>A</t>
    </r>
  </si>
  <si>
    <r>
      <rPr>
        <sz val="10"/>
        <color rgb="FF010101"/>
        <rFont val="Courier New"/>
        <family val="3"/>
      </rPr>
      <t>2</t>
    </r>
    <r>
      <rPr>
        <sz val="10"/>
        <color rgb="FF15111F"/>
        <rFont val="Courier New"/>
        <family val="3"/>
      </rPr>
      <t>x</t>
    </r>
  </si>
  <si>
    <r>
      <rPr>
        <sz val="8.5"/>
        <color rgb="FF15111F"/>
        <rFont val="Arial"/>
        <family val="2"/>
      </rPr>
      <t>J-M</t>
    </r>
  </si>
  <si>
    <r>
      <rPr>
        <sz val="10"/>
        <color rgb="FF010101"/>
        <rFont val="Courier New"/>
        <family val="3"/>
      </rPr>
      <t>2-</t>
    </r>
  </si>
  <si>
    <r>
      <rPr>
        <sz val="8.5"/>
        <color rgb="FF00003A"/>
        <rFont val="Arial"/>
        <family val="2"/>
      </rPr>
      <t>I</t>
    </r>
  </si>
  <si>
    <r>
      <rPr>
        <sz val="10"/>
        <color rgb="FF0A1C36"/>
        <rFont val="Courier New"/>
        <family val="3"/>
      </rPr>
      <t>1x</t>
    </r>
  </si>
  <si>
    <r>
      <rPr>
        <sz val="10"/>
        <color rgb="FF15111F"/>
        <rFont val="Courier New"/>
        <family val="3"/>
      </rPr>
      <t>4</t>
    </r>
    <r>
      <rPr>
        <sz val="10"/>
        <color rgb="FF010101"/>
        <rFont val="Courier New"/>
        <family val="3"/>
      </rPr>
      <t>+</t>
    </r>
  </si>
  <si>
    <r>
      <rPr>
        <sz val="8.5"/>
        <color rgb="FF15111F"/>
        <rFont val="Arial"/>
        <family val="2"/>
      </rPr>
      <t>WI</t>
    </r>
    <r>
      <rPr>
        <sz val="8.5"/>
        <color rgb="FF010101"/>
        <rFont val="Arial"/>
        <family val="2"/>
      </rPr>
      <t>-</t>
    </r>
    <r>
      <rPr>
        <sz val="8.5"/>
        <color rgb="FF15111F"/>
        <rFont val="Arial"/>
        <family val="2"/>
      </rPr>
      <t>M</t>
    </r>
  </si>
  <si>
    <r>
      <rPr>
        <sz val="8.5"/>
        <color rgb="FF15111F"/>
        <rFont val="Arial"/>
        <family val="2"/>
      </rPr>
      <t>4-</t>
    </r>
  </si>
  <si>
    <r>
      <rPr>
        <sz val="8.5"/>
        <color rgb="FF15111F"/>
        <rFont val="Arial"/>
        <family val="2"/>
      </rPr>
      <t>WD</t>
    </r>
  </si>
  <si>
    <r>
      <rPr>
        <sz val="10"/>
        <color rgb="FF15111F"/>
        <rFont val="Courier New"/>
        <family val="3"/>
      </rPr>
      <t>8</t>
    </r>
    <r>
      <rPr>
        <sz val="10"/>
        <color rgb="FF010101"/>
        <rFont val="Courier New"/>
        <family val="3"/>
      </rPr>
      <t>+</t>
    </r>
  </si>
  <si>
    <r>
      <rPr>
        <sz val="8.5"/>
        <color rgb="FF15111F"/>
        <rFont val="Arial"/>
        <family val="2"/>
      </rPr>
      <t>E</t>
    </r>
  </si>
  <si>
    <r>
      <rPr>
        <sz val="8.5"/>
        <color rgb="FF15111F"/>
        <rFont val="Arial"/>
        <family val="2"/>
      </rPr>
      <t>WPR3</t>
    </r>
  </si>
  <si>
    <r>
      <rPr>
        <sz val="8"/>
        <color rgb="FF15111F"/>
        <rFont val="Arial"/>
        <family val="2"/>
      </rPr>
      <t>C</t>
    </r>
  </si>
  <si>
    <r>
      <rPr>
        <sz val="8.5"/>
        <color rgb="FF010101"/>
        <rFont val="Arial"/>
        <family val="2"/>
      </rPr>
      <t>F</t>
    </r>
  </si>
  <si>
    <r>
      <rPr>
        <sz val="8.5"/>
        <color rgb="FF311F1C"/>
        <rFont val="Arial"/>
        <family val="2"/>
      </rPr>
      <t>1</t>
    </r>
    <r>
      <rPr>
        <sz val="8.5"/>
        <color rgb="FF010101"/>
        <rFont val="Arial"/>
        <family val="2"/>
      </rPr>
      <t>-</t>
    </r>
    <r>
      <rPr>
        <sz val="8.5"/>
        <color rgb="FF15111F"/>
        <rFont val="Arial"/>
        <family val="2"/>
      </rPr>
      <t>M</t>
    </r>
  </si>
  <si>
    <r>
      <rPr>
        <sz val="10"/>
        <color rgb="FF15111F"/>
        <rFont val="Courier New"/>
        <family val="3"/>
      </rPr>
      <t>2-</t>
    </r>
  </si>
  <si>
    <r>
      <rPr>
        <sz val="8.5"/>
        <color rgb="FF15111F"/>
        <rFont val="Arial"/>
        <family val="2"/>
      </rPr>
      <t>B</t>
    </r>
  </si>
  <si>
    <r>
      <rPr>
        <sz val="10"/>
        <color rgb="FF15111F"/>
        <rFont val="Courier New"/>
        <family val="3"/>
      </rPr>
      <t>4-</t>
    </r>
  </si>
  <si>
    <r>
      <rPr>
        <sz val="8.5"/>
        <color rgb="FF15111F"/>
        <rFont val="Arial"/>
        <family val="2"/>
      </rPr>
      <t>WG-M</t>
    </r>
  </si>
  <si>
    <r>
      <rPr>
        <sz val="8.5"/>
        <color rgb="FF15111F"/>
        <rFont val="Arial"/>
        <family val="2"/>
      </rPr>
      <t>J</t>
    </r>
  </si>
  <si>
    <r>
      <rPr>
        <sz val="10"/>
        <color rgb="FF4F2A1F"/>
        <rFont val="Courier New"/>
        <family val="3"/>
      </rPr>
      <t>1</t>
    </r>
    <r>
      <rPr>
        <sz val="10"/>
        <color rgb="FF15111F"/>
        <rFont val="Courier New"/>
        <family val="3"/>
      </rPr>
      <t>x</t>
    </r>
  </si>
  <si>
    <r>
      <rPr>
        <sz val="8.5"/>
        <color rgb="FF15111F"/>
        <rFont val="Arial"/>
        <family val="2"/>
      </rPr>
      <t>WH-M</t>
    </r>
  </si>
  <si>
    <r>
      <rPr>
        <sz val="10.5"/>
        <color rgb="FF15111F"/>
        <rFont val="Courier New"/>
        <family val="3"/>
      </rPr>
      <t>P</t>
    </r>
    <r>
      <rPr>
        <sz val="10.5"/>
        <color rgb="FF010101"/>
        <rFont val="Courier New"/>
        <family val="3"/>
      </rPr>
      <t>R</t>
    </r>
    <r>
      <rPr>
        <sz val="10.5"/>
        <color rgb="FF311F1C"/>
        <rFont val="Courier New"/>
        <family val="3"/>
      </rPr>
      <t>3</t>
    </r>
  </si>
  <si>
    <r>
      <rPr>
        <sz val="10"/>
        <color rgb="FF010101"/>
        <rFont val="Courier New"/>
        <family val="3"/>
      </rPr>
      <t>l</t>
    </r>
    <r>
      <rPr>
        <sz val="10"/>
        <color rgb="FF212634"/>
        <rFont val="Courier New"/>
        <family val="3"/>
      </rPr>
      <t>x</t>
    </r>
  </si>
  <si>
    <r>
      <rPr>
        <sz val="8.5"/>
        <color rgb="FF0A1C36"/>
        <rFont val="Arial"/>
        <family val="2"/>
      </rPr>
      <t>I</t>
    </r>
  </si>
  <si>
    <r>
      <rPr>
        <sz val="10"/>
        <color rgb="FF010101"/>
        <rFont val="Courier New"/>
        <family val="3"/>
      </rPr>
      <t>2</t>
    </r>
    <r>
      <rPr>
        <sz val="10"/>
        <color rgb="FF15111F"/>
        <rFont val="Courier New"/>
        <family val="3"/>
      </rPr>
      <t>-</t>
    </r>
  </si>
  <si>
    <r>
      <rPr>
        <sz val="8.5"/>
        <color rgb="FF311F1C"/>
        <rFont val="Arial"/>
        <family val="2"/>
      </rPr>
      <t>K-M</t>
    </r>
  </si>
  <si>
    <r>
      <rPr>
        <sz val="8.5"/>
        <color rgb="FF15111F"/>
        <rFont val="Arial"/>
        <family val="2"/>
      </rPr>
      <t>M</t>
    </r>
    <r>
      <rPr>
        <sz val="8.5"/>
        <color rgb="FF010101"/>
        <rFont val="Arial"/>
        <family val="2"/>
      </rPr>
      <t>I</t>
    </r>
    <r>
      <rPr>
        <sz val="8.5"/>
        <color rgb="FF15111F"/>
        <rFont val="Arial"/>
        <family val="2"/>
      </rPr>
      <t>XD</t>
    </r>
  </si>
  <si>
    <r>
      <rPr>
        <sz val="8.5"/>
        <color rgb="FF15111F"/>
        <rFont val="Arial"/>
        <family val="2"/>
      </rPr>
      <t>MIXG</t>
    </r>
  </si>
  <si>
    <r>
      <rPr>
        <sz val="8.5"/>
        <color rgb="FF15111F"/>
        <rFont val="Arial"/>
        <family val="2"/>
      </rPr>
      <t>M</t>
    </r>
    <r>
      <rPr>
        <sz val="8.5"/>
        <color rgb="FF423A42"/>
        <rFont val="Arial"/>
        <family val="2"/>
      </rPr>
      <t>I</t>
    </r>
    <r>
      <rPr>
        <sz val="8.5"/>
        <color rgb="FF15111F"/>
        <rFont val="Arial"/>
        <family val="2"/>
      </rPr>
      <t>XB</t>
    </r>
  </si>
  <si>
    <r>
      <rPr>
        <sz val="8.5"/>
        <color rgb="FF15111F"/>
        <rFont val="Arial"/>
        <family val="2"/>
      </rPr>
      <t>M</t>
    </r>
    <r>
      <rPr>
        <sz val="8.5"/>
        <color rgb="FF423A42"/>
        <rFont val="Arial"/>
        <family val="2"/>
      </rPr>
      <t>I</t>
    </r>
    <r>
      <rPr>
        <sz val="8.5"/>
        <color rgb="FF15111F"/>
        <rFont val="Arial"/>
        <family val="2"/>
      </rPr>
      <t>X</t>
    </r>
    <r>
      <rPr>
        <sz val="8.5"/>
        <color rgb="FF010101"/>
        <rFont val="Arial"/>
        <family val="2"/>
      </rPr>
      <t>E</t>
    </r>
  </si>
  <si>
    <r>
      <rPr>
        <sz val="8.5"/>
        <color rgb="FF15111F"/>
        <rFont val="Arial"/>
        <family val="2"/>
      </rPr>
      <t>M</t>
    </r>
    <r>
      <rPr>
        <sz val="8.5"/>
        <color rgb="FF000E69"/>
        <rFont val="Arial"/>
        <family val="2"/>
      </rPr>
      <t>I</t>
    </r>
    <r>
      <rPr>
        <sz val="8.5"/>
        <color rgb="FF15111F"/>
        <rFont val="Arial"/>
        <family val="2"/>
      </rPr>
      <t>X H</t>
    </r>
    <r>
      <rPr>
        <sz val="8.5"/>
        <color rgb="FF010101"/>
        <rFont val="Arial"/>
        <family val="2"/>
      </rPr>
      <t>-</t>
    </r>
    <r>
      <rPr>
        <sz val="8.5"/>
        <color rgb="FF15111F"/>
        <rFont val="Arial"/>
        <family val="2"/>
      </rPr>
      <t>M</t>
    </r>
  </si>
  <si>
    <r>
      <rPr>
        <sz val="10"/>
        <color rgb="FF0A1C36"/>
        <rFont val="Courier New"/>
        <family val="3"/>
      </rPr>
      <t>4x</t>
    </r>
  </si>
  <si>
    <r>
      <rPr>
        <sz val="8.5"/>
        <color rgb="FF15111F"/>
        <rFont val="Arial"/>
        <family val="2"/>
      </rPr>
      <t>M</t>
    </r>
    <r>
      <rPr>
        <sz val="8.5"/>
        <color rgb="FF010101"/>
        <rFont val="Arial"/>
        <family val="2"/>
      </rPr>
      <t>I</t>
    </r>
    <r>
      <rPr>
        <sz val="8.5"/>
        <color rgb="FF15111F"/>
        <rFont val="Arial"/>
        <family val="2"/>
      </rPr>
      <t>X</t>
    </r>
    <r>
      <rPr>
        <sz val="8.5"/>
        <color rgb="FF010101"/>
        <rFont val="Arial"/>
        <family val="2"/>
      </rPr>
      <t>e</t>
    </r>
  </si>
  <si>
    <r>
      <rPr>
        <sz val="8.5"/>
        <color rgb="FF15111F"/>
        <rFont val="Arial"/>
        <family val="2"/>
      </rPr>
      <t>M</t>
    </r>
    <r>
      <rPr>
        <sz val="8.5"/>
        <color rgb="FF00003A"/>
        <rFont val="Arial"/>
        <family val="2"/>
      </rPr>
      <t>I</t>
    </r>
    <r>
      <rPr>
        <sz val="8.5"/>
        <color rgb="FF15111F"/>
        <rFont val="Arial"/>
        <family val="2"/>
      </rPr>
      <t>XF</t>
    </r>
  </si>
  <si>
    <r>
      <rPr>
        <sz val="8.5"/>
        <color rgb="FF0A1C36"/>
        <rFont val="Arial"/>
        <family val="2"/>
      </rPr>
      <t>MIXA</t>
    </r>
  </si>
  <si>
    <r>
      <rPr>
        <sz val="8.5"/>
        <color rgb="FF212634"/>
        <rFont val="Arial"/>
        <family val="2"/>
      </rPr>
      <t>MIXD</t>
    </r>
  </si>
  <si>
    <r>
      <rPr>
        <sz val="8.5"/>
        <color rgb="FF212634"/>
        <rFont val="Arial"/>
        <family val="2"/>
      </rPr>
      <t>MIXG</t>
    </r>
  </si>
  <si>
    <r>
      <rPr>
        <sz val="8.5"/>
        <color rgb="FF15111F"/>
        <rFont val="Arial"/>
        <family val="2"/>
      </rPr>
      <t>M</t>
    </r>
    <r>
      <rPr>
        <sz val="8.5"/>
        <color rgb="FF010101"/>
        <rFont val="Arial"/>
        <family val="2"/>
      </rPr>
      <t>I</t>
    </r>
    <r>
      <rPr>
        <sz val="8.5"/>
        <color rgb="FF15111F"/>
        <rFont val="Arial"/>
        <family val="2"/>
      </rPr>
      <t>X PR3</t>
    </r>
  </si>
  <si>
    <r>
      <rPr>
        <sz val="8.5"/>
        <color rgb="FF15111F"/>
        <rFont val="Arial"/>
        <family val="2"/>
      </rPr>
      <t>M</t>
    </r>
    <r>
      <rPr>
        <sz val="8.5"/>
        <color rgb="FF010101"/>
        <rFont val="Arial"/>
        <family val="2"/>
      </rPr>
      <t>I</t>
    </r>
    <r>
      <rPr>
        <sz val="8.5"/>
        <color rgb="FF15111F"/>
        <rFont val="Arial"/>
        <family val="2"/>
      </rPr>
      <t>XB</t>
    </r>
  </si>
  <si>
    <r>
      <rPr>
        <sz val="8.5"/>
        <color rgb="FF15111F"/>
        <rFont val="Arial"/>
        <family val="2"/>
      </rPr>
      <t>M</t>
    </r>
    <r>
      <rPr>
        <sz val="8.5"/>
        <color rgb="FF000E69"/>
        <rFont val="Arial"/>
        <family val="2"/>
      </rPr>
      <t>I</t>
    </r>
    <r>
      <rPr>
        <sz val="8.5"/>
        <color rgb="FF15111F"/>
        <rFont val="Arial"/>
        <family val="2"/>
      </rPr>
      <t>X H-M</t>
    </r>
  </si>
  <si>
    <r>
      <rPr>
        <sz val="8.5"/>
        <color rgb="FF15111F"/>
        <rFont val="Arial"/>
        <family val="2"/>
      </rPr>
      <t>M</t>
    </r>
    <r>
      <rPr>
        <sz val="8.5"/>
        <color rgb="FF423A42"/>
        <rFont val="Arial"/>
        <family val="2"/>
      </rPr>
      <t>I</t>
    </r>
    <r>
      <rPr>
        <sz val="8.5"/>
        <color rgb="FF15111F"/>
        <rFont val="Arial"/>
        <family val="2"/>
      </rPr>
      <t>X</t>
    </r>
    <r>
      <rPr>
        <sz val="8.5"/>
        <color rgb="FF010101"/>
        <rFont val="Arial"/>
        <family val="2"/>
      </rPr>
      <t>A</t>
    </r>
  </si>
  <si>
    <r>
      <rPr>
        <sz val="8.5"/>
        <color rgb="FF15111F"/>
        <rFont val="Arial"/>
        <family val="2"/>
      </rPr>
      <t>M</t>
    </r>
    <r>
      <rPr>
        <sz val="8.5"/>
        <color rgb="FF010101"/>
        <rFont val="Arial"/>
        <family val="2"/>
      </rPr>
      <t>I</t>
    </r>
    <r>
      <rPr>
        <sz val="8.5"/>
        <color rgb="FF15111F"/>
        <rFont val="Arial"/>
        <family val="2"/>
      </rPr>
      <t>Xe</t>
    </r>
  </si>
  <si>
    <r>
      <rPr>
        <sz val="8.5"/>
        <color rgb="FF15111F"/>
        <rFont val="Arial"/>
        <family val="2"/>
      </rPr>
      <t>M</t>
    </r>
    <r>
      <rPr>
        <sz val="8.5"/>
        <color rgb="FF00003A"/>
        <rFont val="Arial"/>
        <family val="2"/>
      </rPr>
      <t>I</t>
    </r>
    <r>
      <rPr>
        <sz val="8.5"/>
        <color rgb="FF010101"/>
        <rFont val="Arial"/>
        <family val="2"/>
      </rPr>
      <t>X</t>
    </r>
    <r>
      <rPr>
        <sz val="8.5"/>
        <color rgb="FF15111F"/>
        <rFont val="Arial"/>
        <family val="2"/>
      </rPr>
      <t>F</t>
    </r>
  </si>
  <si>
    <r>
      <rPr>
        <sz val="8.5"/>
        <color rgb="FF15111F"/>
        <rFont val="Arial"/>
        <family val="2"/>
      </rPr>
      <t>M</t>
    </r>
    <r>
      <rPr>
        <sz val="8.5"/>
        <color rgb="FF423A42"/>
        <rFont val="Arial"/>
        <family val="2"/>
      </rPr>
      <t>I</t>
    </r>
    <r>
      <rPr>
        <sz val="8.5"/>
        <color rgb="FF15111F"/>
        <rFont val="Arial"/>
        <family val="2"/>
      </rPr>
      <t>XA</t>
    </r>
  </si>
  <si>
    <t>Wednesday 10/09/2025</t>
  </si>
  <si>
    <t>Thursday 11/09/2025</t>
  </si>
  <si>
    <t>Friday 12/09/2025</t>
  </si>
  <si>
    <t>Saturday 13/09/25</t>
  </si>
  <si>
    <t>Sunday 14/09/2025</t>
  </si>
  <si>
    <t>Monday 09:00</t>
  </si>
  <si>
    <t>Monday 10:30</t>
  </si>
  <si>
    <t>Monday 12:00</t>
  </si>
  <si>
    <t>Monday 13:30</t>
  </si>
  <si>
    <t>Monday 15:00</t>
  </si>
  <si>
    <t>Monday 16:30</t>
  </si>
  <si>
    <t>Tuesday 09:00</t>
  </si>
  <si>
    <t>Tuesday 10:30</t>
  </si>
  <si>
    <t>Tuesday 12:00</t>
  </si>
  <si>
    <t>Tuesday 13:30</t>
  </si>
  <si>
    <t>Tuesday 15:00</t>
  </si>
  <si>
    <t>Tuesday 16:30</t>
  </si>
  <si>
    <t>Wednesday 08:00</t>
  </si>
  <si>
    <t>Wednesday 09:30</t>
  </si>
  <si>
    <t>2025 World Rowing Masters in Banyoles</t>
  </si>
  <si>
    <r>
      <t xml:space="preserve">Training start times on Wednesday:  </t>
    </r>
    <r>
      <rPr>
        <sz val="11"/>
        <color theme="1"/>
        <rFont val="Aptos Narrow"/>
        <family val="2"/>
        <scheme val="minor"/>
      </rPr>
      <t>(training is for 80 minutes)</t>
    </r>
  </si>
  <si>
    <t>From 09:00, 10:30, 12:00, 13:30, 15:00, 16:30</t>
  </si>
  <si>
    <t>From 08:00, 09:30</t>
  </si>
  <si>
    <r>
      <t xml:space="preserve">Training start times on Monday and Tuesday:  </t>
    </r>
    <r>
      <rPr>
        <sz val="11"/>
        <color theme="1"/>
        <rFont val="Aptos Narrow"/>
        <family val="2"/>
        <scheme val="minor"/>
      </rPr>
      <t>(training is for 80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</si>
</sst>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
  </numFmts>
  <fonts count="40" x14ac:knownFonts="1">
    <font>
      <sz val="11"/>
      <color theme="1"/>
      <name val="Aptos Narrow"/>
      <family val="2"/>
      <scheme val="minor"/>
    </font>
    <font>
      <b/>
      <sz val="11"/>
      <color theme="1"/>
      <name val="Aptos Narrow"/>
      <family val="2"/>
      <scheme val="minor"/>
    </font>
    <font>
      <b/>
      <sz val="11"/>
      <color rgb="FFFF0000"/>
      <name val="Aptos Narrow"/>
      <family val="2"/>
      <scheme val="minor"/>
    </font>
    <font>
      <sz val="10"/>
      <color theme="1"/>
      <name val="Arial"/>
      <family val="2"/>
    </font>
    <font>
      <sz val="11"/>
      <color theme="1"/>
      <name val="Arial"/>
      <family val="2"/>
    </font>
    <font>
      <sz val="8"/>
      <name val="Aptos Narrow"/>
      <family val="2"/>
      <scheme val="minor"/>
    </font>
    <font>
      <sz val="11"/>
      <name val="Aptos Narrow"/>
      <family val="2"/>
      <scheme val="minor"/>
    </font>
    <font>
      <b/>
      <sz val="11"/>
      <name val="Aptos Narrow"/>
      <family val="2"/>
      <scheme val="minor"/>
    </font>
    <font>
      <sz val="9"/>
      <color theme="1"/>
      <name val="Arial"/>
      <family val="2"/>
    </font>
    <font>
      <b/>
      <sz val="9"/>
      <color theme="1"/>
      <name val="Arial"/>
      <family val="2"/>
    </font>
    <font>
      <sz val="9"/>
      <color theme="1"/>
      <name val="Aptos Narrow"/>
      <family val="2"/>
      <scheme val="minor"/>
    </font>
    <font>
      <b/>
      <sz val="14"/>
      <name val="Aptos Narrow"/>
      <family val="2"/>
      <scheme val="minor"/>
    </font>
    <font>
      <sz val="10"/>
      <color rgb="FF15111F"/>
      <name val="Courier New"/>
      <family val="2"/>
    </font>
    <font>
      <sz val="8.5"/>
      <name val="Arial"/>
    </font>
    <font>
      <sz val="8.5"/>
      <color rgb="FF010101"/>
      <name val="Arial"/>
      <family val="2"/>
    </font>
    <font>
      <sz val="10"/>
      <name val="Courier New"/>
    </font>
    <font>
      <sz val="10"/>
      <color rgb="FF0A1C36"/>
      <name val="Courier New"/>
      <family val="3"/>
    </font>
    <font>
      <sz val="8.5"/>
      <color rgb="FF15111F"/>
      <name val="Arial"/>
      <family val="2"/>
    </font>
    <font>
      <sz val="10"/>
      <color rgb="FF010101"/>
      <name val="Courier New"/>
      <family val="3"/>
    </font>
    <font>
      <sz val="10"/>
      <color rgb="FF15111F"/>
      <name val="Courier New"/>
      <family val="3"/>
    </font>
    <font>
      <sz val="10"/>
      <color rgb="FF311F1C"/>
      <name val="Courier New"/>
      <family val="3"/>
    </font>
    <font>
      <sz val="8.5"/>
      <color rgb="FF073660"/>
      <name val="Arial"/>
      <family val="2"/>
    </font>
    <font>
      <b/>
      <sz val="9.5"/>
      <color rgb="FF15111F"/>
      <name val="Courier New"/>
      <family val="2"/>
    </font>
    <font>
      <sz val="10"/>
      <color rgb="FF010101"/>
      <name val="Courier New"/>
      <family val="2"/>
    </font>
    <font>
      <sz val="8.5"/>
      <color rgb="FF000E69"/>
      <name val="Arial"/>
      <family val="2"/>
    </font>
    <font>
      <sz val="8.5"/>
      <color rgb="FF3B0000"/>
      <name val="Arial"/>
      <family val="2"/>
    </font>
    <font>
      <b/>
      <sz val="9.5"/>
      <color rgb="FF010101"/>
      <name val="Courier New"/>
      <family val="2"/>
    </font>
    <font>
      <sz val="8.5"/>
      <color rgb="FF212634"/>
      <name val="Arial"/>
      <family val="2"/>
    </font>
    <font>
      <sz val="8.5"/>
      <color rgb="FF00003A"/>
      <name val="Arial"/>
      <family val="2"/>
    </font>
    <font>
      <sz val="8"/>
      <name val="Arial"/>
    </font>
    <font>
      <sz val="8"/>
      <color rgb="FF15111F"/>
      <name val="Arial"/>
      <family val="2"/>
    </font>
    <font>
      <sz val="8.5"/>
      <color rgb="FF311F1C"/>
      <name val="Arial"/>
      <family val="2"/>
    </font>
    <font>
      <sz val="10"/>
      <color rgb="FF4F2A1F"/>
      <name val="Courier New"/>
      <family val="3"/>
    </font>
    <font>
      <sz val="10.5"/>
      <name val="Courier New"/>
    </font>
    <font>
      <sz val="10.5"/>
      <color rgb="FF15111F"/>
      <name val="Courier New"/>
      <family val="3"/>
    </font>
    <font>
      <sz val="10.5"/>
      <color rgb="FF010101"/>
      <name val="Courier New"/>
      <family val="3"/>
    </font>
    <font>
      <sz val="10.5"/>
      <color rgb="FF311F1C"/>
      <name val="Courier New"/>
      <family val="3"/>
    </font>
    <font>
      <sz val="10"/>
      <color rgb="FF212634"/>
      <name val="Courier New"/>
      <family val="3"/>
    </font>
    <font>
      <sz val="8.5"/>
      <color rgb="FF0A1C36"/>
      <name val="Arial"/>
      <family val="2"/>
    </font>
    <font>
      <sz val="8.5"/>
      <color rgb="FF423A42"/>
      <name val="Arial"/>
      <family val="2"/>
    </font>
  </fonts>
  <fills count="7">
    <fill>
      <patternFill patternType="none"/>
    </fill>
    <fill>
      <patternFill patternType="gray125"/>
    </fill>
    <fill>
      <patternFill patternType="solid">
        <fgColor theme="7" tint="-0.249977111117893"/>
        <bgColor indexed="64"/>
      </patternFill>
    </fill>
    <fill>
      <patternFill patternType="solid">
        <fgColor theme="0"/>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hair">
        <color indexed="64"/>
      </left>
      <right style="hair">
        <color indexed="64"/>
      </right>
      <top style="hair">
        <color indexed="64"/>
      </top>
      <bottom style="hair">
        <color indexed="64"/>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33">
    <xf numFmtId="0" fontId="0" fillId="0" borderId="0" xfId="0"/>
    <xf numFmtId="0" fontId="1" fillId="0" borderId="0" xfId="0" applyFont="1"/>
    <xf numFmtId="0" fontId="1" fillId="0" borderId="0" xfId="0" applyFont="1" applyAlignment="1">
      <alignment horizontal="left"/>
    </xf>
    <xf numFmtId="0" fontId="0" fillId="0" borderId="0" xfId="0" applyAlignment="1">
      <alignment horizontal="left"/>
    </xf>
    <xf numFmtId="0" fontId="1" fillId="0" borderId="0" xfId="0" applyFont="1" applyAlignment="1">
      <alignment vertical="center" wrapText="1"/>
    </xf>
    <xf numFmtId="0" fontId="0" fillId="0" borderId="0" xfId="0" applyAlignment="1">
      <alignment vertical="center" wrapText="1"/>
    </xf>
    <xf numFmtId="49" fontId="3" fillId="0" borderId="0" xfId="0" applyNumberFormat="1" applyFont="1" applyAlignment="1">
      <alignment horizontal="left" vertical="center"/>
    </xf>
    <xf numFmtId="0" fontId="4" fillId="0" borderId="0" xfId="0" applyFont="1"/>
    <xf numFmtId="0" fontId="0" fillId="0" borderId="0" xfId="0" applyAlignment="1">
      <alignment vertical="top" wrapText="1"/>
    </xf>
    <xf numFmtId="0" fontId="2"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0" fontId="6"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20" fontId="10" fillId="0" borderId="2" xfId="0" applyNumberFormat="1" applyFont="1" applyBorder="1" applyAlignment="1">
      <alignment horizontal="center" vertical="center"/>
    </xf>
    <xf numFmtId="20" fontId="8" fillId="0" borderId="1" xfId="0" applyNumberFormat="1" applyFont="1" applyBorder="1" applyAlignment="1">
      <alignment horizontal="center" vertical="center"/>
    </xf>
    <xf numFmtId="0" fontId="1" fillId="3" borderId="4" xfId="0" applyFont="1" applyFill="1" applyBorder="1"/>
    <xf numFmtId="0" fontId="1" fillId="3" borderId="4" xfId="0" applyFont="1" applyFill="1" applyBorder="1" applyAlignment="1">
      <alignment horizontal="left" vertical="top"/>
    </xf>
    <xf numFmtId="0" fontId="0" fillId="3" borderId="4" xfId="0" applyFill="1" applyBorder="1"/>
    <xf numFmtId="0" fontId="0" fillId="3" borderId="4" xfId="0" applyFill="1" applyBorder="1" applyAlignment="1">
      <alignment horizontal="left" vertical="top"/>
    </xf>
    <xf numFmtId="0" fontId="1" fillId="3" borderId="0" xfId="0" applyFont="1" applyFill="1"/>
    <xf numFmtId="0" fontId="7" fillId="4" borderId="6" xfId="0" applyFont="1" applyFill="1" applyBorder="1" applyAlignment="1">
      <alignment horizontal="center" vertical="center"/>
    </xf>
    <xf numFmtId="0" fontId="7" fillId="4" borderId="6" xfId="0" applyFont="1" applyFill="1" applyBorder="1" applyAlignment="1">
      <alignment horizontal="center" vertical="top"/>
    </xf>
    <xf numFmtId="164" fontId="7" fillId="0" borderId="6" xfId="0" applyNumberFormat="1" applyFont="1" applyBorder="1" applyAlignment="1">
      <alignment horizontal="center" vertical="top"/>
    </xf>
    <xf numFmtId="0" fontId="0" fillId="0" borderId="0" xfId="0" applyAlignment="1">
      <alignment horizontal="center" vertical="top"/>
    </xf>
    <xf numFmtId="1" fontId="0" fillId="0" borderId="0" xfId="0" applyNumberFormat="1" applyAlignment="1">
      <alignment horizontal="left" vertical="top"/>
    </xf>
    <xf numFmtId="0" fontId="1" fillId="0" borderId="0" xfId="0" applyFont="1" applyAlignment="1">
      <alignment horizontal="center" vertical="top"/>
    </xf>
    <xf numFmtId="0" fontId="1" fillId="0" borderId="0" xfId="0" applyFont="1" applyAlignment="1">
      <alignment horizontal="center"/>
    </xf>
    <xf numFmtId="0" fontId="0" fillId="0" borderId="6" xfId="0" applyBorder="1"/>
    <xf numFmtId="0" fontId="0" fillId="0" borderId="6" xfId="0" applyBorder="1" applyAlignment="1">
      <alignment horizontal="center" vertical="top"/>
    </xf>
    <xf numFmtId="1" fontId="0" fillId="0" borderId="0" xfId="0" applyNumberFormat="1" applyAlignment="1">
      <alignment horizontal="center" vertical="top"/>
    </xf>
    <xf numFmtId="164" fontId="7" fillId="0" borderId="6" xfId="0" applyNumberFormat="1" applyFont="1" applyBorder="1" applyAlignment="1">
      <alignment horizontal="center" vertical="center"/>
    </xf>
    <xf numFmtId="0" fontId="6" fillId="4" borderId="6" xfId="0" applyFont="1" applyFill="1" applyBorder="1" applyAlignment="1">
      <alignment horizontal="center" vertical="center"/>
    </xf>
    <xf numFmtId="0" fontId="11" fillId="5" borderId="7" xfId="0" applyFont="1" applyFill="1" applyBorder="1" applyAlignment="1">
      <alignment horizontal="left" vertical="center"/>
    </xf>
    <xf numFmtId="49" fontId="6" fillId="5" borderId="6" xfId="0" applyNumberFormat="1" applyFont="1" applyFill="1" applyBorder="1" applyAlignment="1">
      <alignment horizontal="center"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49" fontId="6" fillId="0" borderId="10" xfId="0" applyNumberFormat="1" applyFont="1" applyBorder="1" applyAlignment="1">
      <alignment horizontal="lef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0" xfId="0" applyFont="1" applyAlignment="1">
      <alignment horizontal="center" vertical="top"/>
    </xf>
    <xf numFmtId="0" fontId="6" fillId="3" borderId="10" xfId="0" applyFont="1" applyFill="1" applyBorder="1" applyAlignment="1">
      <alignment horizontal="left" vertical="center"/>
    </xf>
    <xf numFmtId="164" fontId="7" fillId="0" borderId="0" xfId="0" applyNumberFormat="1" applyFont="1" applyAlignment="1">
      <alignment horizontal="center" vertical="top"/>
    </xf>
    <xf numFmtId="0" fontId="7" fillId="0" borderId="7" xfId="0" applyFont="1" applyBorder="1" applyAlignment="1">
      <alignment horizontal="left" vertical="center"/>
    </xf>
    <xf numFmtId="164" fontId="7" fillId="0" borderId="0" xfId="0" applyNumberFormat="1" applyFont="1" applyAlignment="1">
      <alignment horizontal="left" vertical="top"/>
    </xf>
    <xf numFmtId="0" fontId="7" fillId="4" borderId="8" xfId="0" applyFont="1" applyFill="1" applyBorder="1" applyAlignment="1">
      <alignment horizontal="center" vertical="top"/>
    </xf>
    <xf numFmtId="3" fontId="7" fillId="0" borderId="0" xfId="0" applyNumberFormat="1" applyFont="1" applyAlignment="1">
      <alignment horizontal="center" vertical="top"/>
    </xf>
    <xf numFmtId="0" fontId="7" fillId="0" borderId="10" xfId="0" applyFont="1" applyBorder="1" applyAlignment="1">
      <alignment horizontal="left" vertical="center"/>
    </xf>
    <xf numFmtId="164" fontId="7" fillId="0" borderId="0" xfId="0" applyNumberFormat="1" applyFont="1" applyAlignment="1">
      <alignment horizontal="center" vertical="center"/>
    </xf>
    <xf numFmtId="0" fontId="11" fillId="4" borderId="7" xfId="0" applyFont="1" applyFill="1" applyBorder="1" applyAlignment="1">
      <alignment horizontal="center" vertical="center"/>
    </xf>
    <xf numFmtId="0" fontId="11" fillId="0" borderId="11" xfId="0" applyFont="1" applyBorder="1" applyAlignment="1">
      <alignment horizontal="left" vertical="center"/>
    </xf>
    <xf numFmtId="164" fontId="11" fillId="0" borderId="5" xfId="0" applyNumberFormat="1" applyFont="1" applyBorder="1" applyAlignment="1">
      <alignment horizontal="center" vertical="center"/>
    </xf>
    <xf numFmtId="0" fontId="6" fillId="6" borderId="0" xfId="0" applyFont="1" applyFill="1" applyAlignment="1">
      <alignment horizontal="left" vertical="top"/>
    </xf>
    <xf numFmtId="1" fontId="6" fillId="0" borderId="0" xfId="0" applyNumberFormat="1" applyFont="1" applyAlignment="1">
      <alignment horizontal="center" vertical="center"/>
    </xf>
    <xf numFmtId="0" fontId="6" fillId="0" borderId="7" xfId="0" applyFont="1" applyBorder="1" applyAlignment="1" applyProtection="1">
      <alignment horizontal="left" vertical="center"/>
      <protection locked="0"/>
    </xf>
    <xf numFmtId="0" fontId="7" fillId="0" borderId="6" xfId="0" applyFont="1" applyBorder="1" applyAlignment="1" applyProtection="1">
      <alignment horizontal="center" vertical="top" wrapText="1"/>
      <protection locked="0"/>
    </xf>
    <xf numFmtId="0" fontId="6" fillId="0" borderId="11" xfId="0" applyFont="1" applyBorder="1" applyAlignment="1" applyProtection="1">
      <alignment horizontal="left" vertical="center"/>
      <protection locked="0"/>
    </xf>
    <xf numFmtId="0" fontId="7" fillId="0" borderId="5" xfId="0" applyFont="1" applyBorder="1" applyAlignment="1" applyProtection="1">
      <alignment horizontal="center" vertical="top" wrapText="1"/>
      <protection locked="0"/>
    </xf>
    <xf numFmtId="1" fontId="7" fillId="0" borderId="0" xfId="0" applyNumberFormat="1" applyFont="1" applyAlignment="1" applyProtection="1">
      <alignment horizontal="center" vertical="top"/>
      <protection locked="0"/>
    </xf>
    <xf numFmtId="0" fontId="6" fillId="0" borderId="0" xfId="0" applyFont="1" applyAlignment="1" applyProtection="1">
      <alignment horizontal="center" vertical="top"/>
      <protection locked="0"/>
    </xf>
    <xf numFmtId="49" fontId="6" fillId="0" borderId="6"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14" fontId="6" fillId="0" borderId="0" xfId="0" applyNumberFormat="1" applyFont="1" applyAlignment="1" applyProtection="1">
      <alignment horizontal="center" vertical="top"/>
      <protection locked="0"/>
    </xf>
    <xf numFmtId="0" fontId="7" fillId="0" borderId="0" xfId="0" applyFont="1" applyAlignment="1" applyProtection="1">
      <alignment horizontal="center" vertical="top"/>
      <protection locked="0"/>
    </xf>
    <xf numFmtId="1" fontId="7" fillId="0" borderId="9" xfId="0" applyNumberFormat="1" applyFont="1" applyBorder="1" applyAlignment="1" applyProtection="1">
      <alignment horizontal="center" vertical="top"/>
      <protection locked="0"/>
    </xf>
    <xf numFmtId="0" fontId="6" fillId="0" borderId="9" xfId="0" applyFont="1" applyBorder="1" applyAlignment="1" applyProtection="1">
      <alignment horizontal="center" vertical="top"/>
      <protection locked="0"/>
    </xf>
    <xf numFmtId="0" fontId="7" fillId="0" borderId="9" xfId="0" applyFont="1" applyBorder="1" applyAlignment="1">
      <alignment horizontal="center" vertical="top"/>
    </xf>
    <xf numFmtId="0" fontId="1" fillId="0" borderId="9" xfId="0" applyFont="1" applyBorder="1" applyAlignment="1">
      <alignment horizontal="center"/>
    </xf>
    <xf numFmtId="3" fontId="7" fillId="0" borderId="9" xfId="0" applyNumberFormat="1" applyFont="1" applyBorder="1" applyAlignment="1">
      <alignment horizontal="center" vertical="top"/>
    </xf>
    <xf numFmtId="14" fontId="6" fillId="0" borderId="9" xfId="0" applyNumberFormat="1" applyFont="1" applyBorder="1" applyAlignment="1" applyProtection="1">
      <alignment horizontal="center" vertical="top"/>
      <protection locked="0"/>
    </xf>
    <xf numFmtId="164" fontId="7" fillId="0" borderId="9" xfId="0" applyNumberFormat="1" applyFont="1" applyBorder="1" applyAlignment="1">
      <alignment horizontal="center" vertical="top"/>
    </xf>
    <xf numFmtId="164" fontId="7" fillId="0" borderId="12" xfId="0" applyNumberFormat="1" applyFont="1" applyBorder="1" applyAlignment="1">
      <alignment horizontal="center" vertical="top"/>
    </xf>
    <xf numFmtId="0" fontId="9" fillId="2" borderId="3" xfId="0" applyFont="1" applyFill="1" applyBorder="1" applyAlignment="1">
      <alignment horizontal="center" vertical="center"/>
    </xf>
    <xf numFmtId="1" fontId="12" fillId="0" borderId="13" xfId="0" applyNumberFormat="1" applyFont="1" applyBorder="1" applyAlignment="1">
      <alignment horizontal="center" vertical="top" shrinkToFit="1"/>
    </xf>
    <xf numFmtId="0" fontId="13" fillId="0" borderId="14" xfId="0" applyFont="1" applyBorder="1" applyAlignment="1">
      <alignment horizontal="center" vertical="top" wrapText="1"/>
    </xf>
    <xf numFmtId="0" fontId="15" fillId="0" borderId="15" xfId="0" applyFont="1" applyBorder="1" applyAlignment="1">
      <alignment horizontal="left" vertical="top" wrapText="1"/>
    </xf>
    <xf numFmtId="1" fontId="12" fillId="0" borderId="16" xfId="0" applyNumberFormat="1" applyFont="1" applyBorder="1" applyAlignment="1">
      <alignment horizontal="center" vertical="top" shrinkToFit="1"/>
    </xf>
    <xf numFmtId="0" fontId="13" fillId="0" borderId="0" xfId="0" applyFont="1" applyAlignment="1">
      <alignment horizontal="center" vertical="top" wrapText="1"/>
    </xf>
    <xf numFmtId="0" fontId="15" fillId="0" borderId="17" xfId="0" applyFont="1" applyBorder="1" applyAlignment="1">
      <alignment horizontal="left" vertical="top" wrapText="1"/>
    </xf>
    <xf numFmtId="1" fontId="22" fillId="0" borderId="16" xfId="0" applyNumberFormat="1" applyFont="1" applyBorder="1" applyAlignment="1">
      <alignment horizontal="center" vertical="top" shrinkToFit="1"/>
    </xf>
    <xf numFmtId="1" fontId="23" fillId="0" borderId="13" xfId="0" applyNumberFormat="1" applyFont="1" applyBorder="1" applyAlignment="1">
      <alignment horizontal="center" vertical="top" shrinkToFit="1"/>
    </xf>
    <xf numFmtId="1" fontId="23" fillId="0" borderId="16" xfId="0" applyNumberFormat="1" applyFont="1" applyBorder="1" applyAlignment="1">
      <alignment horizontal="center" vertical="top" shrinkToFit="1"/>
    </xf>
    <xf numFmtId="1" fontId="26" fillId="0" borderId="16" xfId="0" applyNumberFormat="1" applyFont="1" applyBorder="1" applyAlignment="1">
      <alignment horizontal="center" vertical="top" shrinkToFit="1"/>
    </xf>
    <xf numFmtId="0" fontId="13" fillId="0" borderId="17" xfId="0" applyFont="1" applyBorder="1" applyAlignment="1">
      <alignment horizontal="left" vertical="top" wrapText="1"/>
    </xf>
    <xf numFmtId="0" fontId="29" fillId="0" borderId="0" xfId="0" applyFont="1" applyAlignment="1">
      <alignment horizontal="center" vertical="top" wrapText="1"/>
    </xf>
    <xf numFmtId="1" fontId="23" fillId="0" borderId="18" xfId="0" applyNumberFormat="1" applyFont="1" applyBorder="1" applyAlignment="1">
      <alignment horizontal="center" vertical="top" shrinkToFit="1"/>
    </xf>
    <xf numFmtId="0" fontId="13" fillId="0" borderId="19" xfId="0" applyFont="1" applyBorder="1" applyAlignment="1">
      <alignment horizontal="center" vertical="top" wrapText="1"/>
    </xf>
    <xf numFmtId="0" fontId="15" fillId="0" borderId="20" xfId="0" applyFont="1" applyBorder="1" applyAlignment="1">
      <alignment horizontal="left" vertical="top" wrapText="1"/>
    </xf>
    <xf numFmtId="0" fontId="13" fillId="0" borderId="0" xfId="0" applyFont="1" applyAlignment="1">
      <alignment horizontal="left" vertical="top" wrapText="1" indent="1"/>
    </xf>
    <xf numFmtId="0" fontId="13" fillId="0" borderId="0" xfId="0" applyFont="1" applyAlignment="1">
      <alignment horizontal="left" vertical="top" wrapText="1"/>
    </xf>
    <xf numFmtId="0" fontId="33" fillId="0" borderId="0" xfId="0" applyFont="1" applyAlignment="1">
      <alignment horizontal="left" vertical="top" wrapText="1" indent="1"/>
    </xf>
    <xf numFmtId="1" fontId="12" fillId="0" borderId="18" xfId="0" applyNumberFormat="1" applyFont="1" applyBorder="1" applyAlignment="1">
      <alignment horizontal="center" vertical="top" shrinkToFit="1"/>
    </xf>
    <xf numFmtId="14" fontId="0" fillId="0" borderId="0" xfId="0" applyNumberFormat="1" applyAlignment="1">
      <alignment horizontal="left" vertical="top"/>
    </xf>
    <xf numFmtId="0" fontId="6" fillId="4" borderId="6" xfId="0" applyFont="1" applyFill="1" applyBorder="1" applyAlignment="1">
      <alignment vertical="center"/>
    </xf>
    <xf numFmtId="0" fontId="6" fillId="4" borderId="8" xfId="0" applyFont="1" applyFill="1" applyBorder="1" applyAlignment="1">
      <alignment vertical="center"/>
    </xf>
    <xf numFmtId="0" fontId="6" fillId="4" borderId="0" xfId="0" applyFont="1" applyFill="1" applyAlignment="1">
      <alignment vertical="center"/>
    </xf>
    <xf numFmtId="0" fontId="6" fillId="4" borderId="5" xfId="0" applyFont="1" applyFill="1" applyBorder="1" applyAlignment="1">
      <alignment vertical="center"/>
    </xf>
    <xf numFmtId="0" fontId="6" fillId="4" borderId="7" xfId="0" applyFont="1" applyFill="1" applyBorder="1" applyAlignment="1">
      <alignment vertical="center"/>
    </xf>
    <xf numFmtId="0" fontId="6" fillId="4" borderId="10" xfId="0" applyFont="1" applyFill="1" applyBorder="1" applyAlignment="1">
      <alignment vertical="center"/>
    </xf>
    <xf numFmtId="0" fontId="6" fillId="4" borderId="11" xfId="0" applyFont="1" applyFill="1" applyBorder="1" applyAlignment="1">
      <alignment vertical="center"/>
    </xf>
    <xf numFmtId="0" fontId="18" fillId="0" borderId="17" xfId="0" applyFont="1" applyBorder="1" applyAlignment="1">
      <alignment horizontal="left" vertical="top" wrapText="1"/>
    </xf>
    <xf numFmtId="0" fontId="6" fillId="4" borderId="6" xfId="0" applyFont="1" applyFill="1" applyBorder="1" applyAlignment="1">
      <alignment horizontal="left" vertical="center"/>
    </xf>
    <xf numFmtId="0" fontId="6" fillId="4" borderId="0" xfId="0" applyFont="1" applyFill="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0" xfId="0" applyFont="1" applyFill="1" applyAlignment="1">
      <alignment horizontal="center" vertical="center"/>
    </xf>
    <xf numFmtId="0" fontId="6" fillId="4" borderId="9"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0" xfId="0" applyFont="1" applyFill="1" applyAlignment="1">
      <alignment horizontal="center" vertical="center"/>
    </xf>
    <xf numFmtId="0" fontId="11" fillId="5" borderId="9" xfId="0" applyFont="1" applyFill="1" applyBorder="1" applyAlignment="1">
      <alignment horizontal="center" vertical="center"/>
    </xf>
    <xf numFmtId="0" fontId="7" fillId="4" borderId="11" xfId="0" applyFont="1" applyFill="1" applyBorder="1" applyAlignment="1">
      <alignment horizontal="left" vertical="center"/>
    </xf>
    <xf numFmtId="0" fontId="7" fillId="4" borderId="5" xfId="0" applyFont="1" applyFill="1" applyBorder="1" applyAlignment="1">
      <alignment horizontal="left" vertical="center"/>
    </xf>
    <xf numFmtId="164" fontId="7" fillId="4" borderId="7" xfId="0" applyNumberFormat="1" applyFont="1" applyFill="1" applyBorder="1" applyAlignment="1">
      <alignment horizontal="center" vertical="top"/>
    </xf>
    <xf numFmtId="164" fontId="7" fillId="4" borderId="6" xfId="0" applyNumberFormat="1" applyFont="1" applyFill="1" applyBorder="1" applyAlignment="1">
      <alignment horizontal="center" vertical="top"/>
    </xf>
    <xf numFmtId="164" fontId="7" fillId="4" borderId="10" xfId="0" applyNumberFormat="1" applyFont="1" applyFill="1" applyBorder="1" applyAlignment="1">
      <alignment horizontal="center" vertical="top"/>
    </xf>
    <xf numFmtId="164" fontId="7" fillId="4" borderId="0" xfId="0" applyNumberFormat="1" applyFont="1" applyFill="1" applyAlignment="1">
      <alignment horizontal="center" vertical="top"/>
    </xf>
    <xf numFmtId="164" fontId="7" fillId="4" borderId="11" xfId="0" applyNumberFormat="1" applyFont="1" applyFill="1" applyBorder="1" applyAlignment="1">
      <alignment horizontal="center" vertical="top"/>
    </xf>
    <xf numFmtId="164" fontId="7" fillId="4" borderId="5" xfId="0" applyNumberFormat="1" applyFont="1" applyFill="1" applyBorder="1" applyAlignment="1">
      <alignment horizontal="center" vertical="top"/>
    </xf>
    <xf numFmtId="164" fontId="7" fillId="4" borderId="6" xfId="0" applyNumberFormat="1" applyFont="1" applyFill="1" applyBorder="1" applyAlignment="1">
      <alignment horizontal="left" vertical="top"/>
    </xf>
    <xf numFmtId="164" fontId="7" fillId="4" borderId="8" xfId="0" applyNumberFormat="1" applyFont="1" applyFill="1" applyBorder="1" applyAlignment="1">
      <alignment horizontal="left" vertical="top"/>
    </xf>
    <xf numFmtId="164" fontId="7" fillId="4" borderId="0" xfId="0" applyNumberFormat="1" applyFont="1" applyFill="1" applyAlignment="1">
      <alignment horizontal="left" vertical="top"/>
    </xf>
    <xf numFmtId="164" fontId="7" fillId="4" borderId="9" xfId="0" applyNumberFormat="1" applyFont="1" applyFill="1" applyBorder="1" applyAlignment="1">
      <alignment horizontal="left" vertical="top"/>
    </xf>
    <xf numFmtId="164" fontId="7" fillId="4" borderId="5" xfId="0" applyNumberFormat="1" applyFont="1" applyFill="1" applyBorder="1" applyAlignment="1">
      <alignment horizontal="left" vertical="top"/>
    </xf>
    <xf numFmtId="164" fontId="7" fillId="4" borderId="12" xfId="0" applyNumberFormat="1"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AA33-4D1A-4A32-A40E-EF1C553B5114}">
  <dimension ref="A1:A36"/>
  <sheetViews>
    <sheetView zoomScale="90" zoomScaleNormal="90" workbookViewId="0">
      <selection activeCell="A10" sqref="A10"/>
    </sheetView>
  </sheetViews>
  <sheetFormatPr defaultRowHeight="14.4" x14ac:dyDescent="0.3"/>
  <cols>
    <col min="1" max="1" width="124.33203125" bestFit="1" customWidth="1"/>
    <col min="2" max="3" width="9.5546875" customWidth="1"/>
  </cols>
  <sheetData>
    <row r="1" spans="1:1" x14ac:dyDescent="0.3">
      <c r="A1" s="4" t="s">
        <v>208</v>
      </c>
    </row>
    <row r="2" spans="1:1" x14ac:dyDescent="0.3">
      <c r="A2" s="5"/>
    </row>
    <row r="3" spans="1:1" x14ac:dyDescent="0.3">
      <c r="A3" s="5" t="s">
        <v>50</v>
      </c>
    </row>
    <row r="4" spans="1:1" x14ac:dyDescent="0.3">
      <c r="A4" s="5" t="s">
        <v>49</v>
      </c>
    </row>
    <row r="5" spans="1:1" x14ac:dyDescent="0.3">
      <c r="A5" s="5"/>
    </row>
    <row r="6" spans="1:1" x14ac:dyDescent="0.3">
      <c r="A6" s="5"/>
    </row>
    <row r="7" spans="1:1" x14ac:dyDescent="0.3">
      <c r="A7" s="4" t="s">
        <v>45</v>
      </c>
    </row>
    <row r="8" spans="1:1" x14ac:dyDescent="0.3">
      <c r="A8" s="4" t="s">
        <v>46</v>
      </c>
    </row>
    <row r="9" spans="1:1" x14ac:dyDescent="0.3">
      <c r="A9" s="4" t="s">
        <v>31</v>
      </c>
    </row>
    <row r="10" spans="1:1" x14ac:dyDescent="0.3">
      <c r="A10" s="5" t="s">
        <v>51</v>
      </c>
    </row>
    <row r="11" spans="1:1" x14ac:dyDescent="0.3">
      <c r="A11" s="4" t="s">
        <v>32</v>
      </c>
    </row>
    <row r="12" spans="1:1" x14ac:dyDescent="0.3">
      <c r="A12" s="5" t="s">
        <v>52</v>
      </c>
    </row>
    <row r="13" spans="1:1" x14ac:dyDescent="0.3">
      <c r="A13" s="5" t="s">
        <v>33</v>
      </c>
    </row>
    <row r="14" spans="1:1" x14ac:dyDescent="0.3">
      <c r="A14" s="5"/>
    </row>
    <row r="15" spans="1:1" x14ac:dyDescent="0.3">
      <c r="A15" s="4" t="s">
        <v>34</v>
      </c>
    </row>
    <row r="16" spans="1:1" x14ac:dyDescent="0.3">
      <c r="A16" s="9" t="s">
        <v>35</v>
      </c>
    </row>
    <row r="18" spans="1:1" x14ac:dyDescent="0.3">
      <c r="A18" s="4" t="s">
        <v>212</v>
      </c>
    </row>
    <row r="19" spans="1:1" x14ac:dyDescent="0.3">
      <c r="A19" s="6" t="s">
        <v>210</v>
      </c>
    </row>
    <row r="20" spans="1:1" x14ac:dyDescent="0.3">
      <c r="A20" s="4" t="s">
        <v>209</v>
      </c>
    </row>
    <row r="21" spans="1:1" x14ac:dyDescent="0.3">
      <c r="A21" s="6" t="s">
        <v>211</v>
      </c>
    </row>
    <row r="22" spans="1:1" x14ac:dyDescent="0.3">
      <c r="A22" s="7"/>
    </row>
    <row r="23" spans="1:1" x14ac:dyDescent="0.3">
      <c r="A23" s="4" t="s">
        <v>18</v>
      </c>
    </row>
    <row r="24" spans="1:1" x14ac:dyDescent="0.3">
      <c r="A24" s="5" t="s">
        <v>19</v>
      </c>
    </row>
    <row r="25" spans="1:1" x14ac:dyDescent="0.3">
      <c r="A25" s="5" t="s">
        <v>20</v>
      </c>
    </row>
    <row r="26" spans="1:1" x14ac:dyDescent="0.3">
      <c r="A26" s="5" t="s">
        <v>21</v>
      </c>
    </row>
    <row r="27" spans="1:1" x14ac:dyDescent="0.3">
      <c r="A27" s="5" t="s">
        <v>22</v>
      </c>
    </row>
    <row r="28" spans="1:1" x14ac:dyDescent="0.3">
      <c r="A28" s="8"/>
    </row>
    <row r="29" spans="1:1" ht="28.8" x14ac:dyDescent="0.3">
      <c r="A29" s="5" t="s">
        <v>23</v>
      </c>
    </row>
    <row r="30" spans="1:1" x14ac:dyDescent="0.3">
      <c r="A30" s="8"/>
    </row>
    <row r="31" spans="1:1" x14ac:dyDescent="0.3">
      <c r="A31" s="4" t="s">
        <v>24</v>
      </c>
    </row>
    <row r="32" spans="1:1" x14ac:dyDescent="0.3">
      <c r="A32" s="5" t="s">
        <v>25</v>
      </c>
    </row>
    <row r="33" spans="1:1" x14ac:dyDescent="0.3">
      <c r="A33" s="5" t="s">
        <v>26</v>
      </c>
    </row>
    <row r="34" spans="1:1" x14ac:dyDescent="0.3">
      <c r="A34" s="5" t="s">
        <v>27</v>
      </c>
    </row>
    <row r="35" spans="1:1" x14ac:dyDescent="0.3">
      <c r="A35" s="5" t="s">
        <v>28</v>
      </c>
    </row>
    <row r="36" spans="1:1" ht="28.8" x14ac:dyDescent="0.3">
      <c r="A36" s="5"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BFA8D-B827-4C1B-8ABC-B07072018E9B}">
  <dimension ref="A1:V46"/>
  <sheetViews>
    <sheetView tabSelected="1" topLeftCell="A16" zoomScale="90" zoomScaleNormal="90" workbookViewId="0">
      <pane xSplit="2" topLeftCell="C1" activePane="topRight" state="frozen"/>
      <selection pane="topRight" activeCell="G25" sqref="G25"/>
    </sheetView>
  </sheetViews>
  <sheetFormatPr defaultColWidth="8.88671875" defaultRowHeight="14.4" x14ac:dyDescent="0.3"/>
  <cols>
    <col min="1" max="1" width="34.6640625" style="10" bestFit="1" customWidth="1"/>
    <col min="2" max="2" width="15.88671875" style="11" customWidth="1"/>
    <col min="3" max="21" width="17.109375" style="11" bestFit="1" customWidth="1"/>
    <col min="22" max="16384" width="8.88671875" style="11"/>
  </cols>
  <sheetData>
    <row r="1" spans="1:22" ht="18" x14ac:dyDescent="0.3">
      <c r="A1" s="36" t="s">
        <v>43</v>
      </c>
      <c r="B1" s="37"/>
      <c r="C1" s="100"/>
      <c r="D1" s="96"/>
      <c r="E1" s="96"/>
      <c r="F1" s="35"/>
      <c r="G1" s="104" t="e" vm="1">
        <v>#VALUE!</v>
      </c>
      <c r="H1" s="104"/>
      <c r="I1" s="104"/>
      <c r="J1" s="104"/>
      <c r="K1" s="104"/>
      <c r="L1" s="104"/>
      <c r="M1" s="104"/>
      <c r="N1" s="104"/>
      <c r="O1" s="104"/>
      <c r="P1" s="104"/>
      <c r="Q1" s="104"/>
      <c r="R1" s="104"/>
      <c r="S1" s="104"/>
      <c r="T1" s="104"/>
      <c r="U1" s="104"/>
      <c r="V1" s="97"/>
    </row>
    <row r="2" spans="1:22" x14ac:dyDescent="0.3">
      <c r="A2" s="38" t="s">
        <v>0</v>
      </c>
      <c r="B2" s="63"/>
      <c r="C2" s="101"/>
      <c r="D2" s="98"/>
      <c r="E2" s="98"/>
      <c r="F2" s="98"/>
      <c r="G2" s="105"/>
      <c r="H2" s="105"/>
      <c r="I2" s="105"/>
      <c r="J2" s="105"/>
      <c r="K2" s="105"/>
      <c r="L2" s="105"/>
      <c r="M2" s="105"/>
      <c r="N2" s="105"/>
      <c r="O2" s="105"/>
      <c r="P2" s="105"/>
      <c r="Q2" s="105"/>
      <c r="R2" s="105"/>
      <c r="S2" s="105"/>
      <c r="T2" s="105"/>
      <c r="U2" s="105"/>
    </row>
    <row r="3" spans="1:22" x14ac:dyDescent="0.3">
      <c r="A3" s="39" t="s">
        <v>1</v>
      </c>
      <c r="B3" s="64"/>
      <c r="C3" s="101"/>
      <c r="D3" s="98"/>
      <c r="E3" s="98"/>
      <c r="F3" s="98"/>
      <c r="G3" s="105"/>
      <c r="H3" s="105"/>
      <c r="I3" s="105"/>
      <c r="J3" s="105"/>
      <c r="K3" s="105"/>
      <c r="L3" s="105"/>
      <c r="M3" s="105"/>
      <c r="N3" s="105"/>
      <c r="O3" s="105"/>
      <c r="P3" s="105"/>
      <c r="Q3" s="105"/>
      <c r="R3" s="105"/>
      <c r="S3" s="105"/>
      <c r="T3" s="105"/>
      <c r="U3" s="105"/>
    </row>
    <row r="4" spans="1:22" x14ac:dyDescent="0.3">
      <c r="A4" s="39" t="s">
        <v>2</v>
      </c>
      <c r="B4" s="64"/>
      <c r="C4" s="101"/>
      <c r="D4" s="98"/>
      <c r="E4" s="98"/>
      <c r="F4" s="98"/>
      <c r="G4" s="105"/>
      <c r="H4" s="105"/>
      <c r="I4" s="105"/>
      <c r="J4" s="105"/>
      <c r="K4" s="105"/>
      <c r="L4" s="105"/>
      <c r="M4" s="105"/>
      <c r="N4" s="105"/>
      <c r="O4" s="105"/>
      <c r="P4" s="105"/>
      <c r="Q4" s="105"/>
      <c r="R4" s="105"/>
      <c r="S4" s="105"/>
      <c r="T4" s="105"/>
      <c r="U4" s="105"/>
    </row>
    <row r="5" spans="1:22" x14ac:dyDescent="0.3">
      <c r="A5" s="39" t="s">
        <v>3</v>
      </c>
      <c r="B5" s="64"/>
      <c r="C5" s="101"/>
      <c r="D5" s="98"/>
      <c r="E5" s="98"/>
      <c r="F5" s="98"/>
      <c r="G5" s="105"/>
      <c r="H5" s="105"/>
      <c r="I5" s="105"/>
      <c r="J5" s="105"/>
      <c r="K5" s="105"/>
      <c r="L5" s="105"/>
      <c r="M5" s="105"/>
      <c r="N5" s="105"/>
      <c r="O5" s="105"/>
      <c r="P5" s="105"/>
      <c r="Q5" s="105"/>
      <c r="R5" s="105"/>
      <c r="S5" s="105"/>
      <c r="T5" s="105"/>
      <c r="U5" s="105"/>
    </row>
    <row r="6" spans="1:22" x14ac:dyDescent="0.3">
      <c r="A6" s="39" t="s">
        <v>4</v>
      </c>
      <c r="B6" s="64"/>
      <c r="C6" s="101"/>
      <c r="D6" s="98"/>
      <c r="E6" s="98"/>
      <c r="F6" s="98"/>
      <c r="G6" s="105"/>
      <c r="H6" s="105"/>
      <c r="I6" s="105"/>
      <c r="J6" s="105"/>
      <c r="K6" s="105"/>
      <c r="L6" s="105"/>
      <c r="M6" s="105"/>
      <c r="N6" s="105"/>
      <c r="O6" s="105"/>
      <c r="P6" s="105"/>
      <c r="Q6" s="105"/>
      <c r="R6" s="105"/>
      <c r="S6" s="105"/>
      <c r="T6" s="105"/>
      <c r="U6" s="105"/>
    </row>
    <row r="7" spans="1:22" s="12" customFormat="1" x14ac:dyDescent="0.3">
      <c r="A7" s="40" t="s">
        <v>5</v>
      </c>
      <c r="B7" s="64"/>
      <c r="C7" s="101"/>
      <c r="D7" s="98"/>
      <c r="E7" s="98"/>
      <c r="F7" s="98"/>
      <c r="G7" s="105"/>
      <c r="H7" s="105"/>
      <c r="I7" s="105"/>
      <c r="J7" s="105"/>
      <c r="K7" s="105"/>
      <c r="L7" s="105"/>
      <c r="M7" s="105"/>
      <c r="N7" s="105"/>
      <c r="O7" s="105"/>
      <c r="P7" s="105"/>
      <c r="Q7" s="105"/>
      <c r="R7" s="105"/>
      <c r="S7" s="105"/>
      <c r="T7" s="105"/>
      <c r="U7" s="105"/>
    </row>
    <row r="8" spans="1:22" s="12" customFormat="1" x14ac:dyDescent="0.3">
      <c r="A8" s="40"/>
      <c r="B8" s="64"/>
      <c r="C8" s="102"/>
      <c r="D8" s="99"/>
      <c r="E8" s="99"/>
      <c r="F8" s="99"/>
      <c r="G8" s="106"/>
      <c r="H8" s="106"/>
      <c r="I8" s="106"/>
      <c r="J8" s="106"/>
      <c r="K8" s="106"/>
      <c r="L8" s="106"/>
      <c r="M8" s="106"/>
      <c r="N8" s="106"/>
      <c r="O8" s="106"/>
      <c r="P8" s="106"/>
      <c r="Q8" s="106"/>
      <c r="R8" s="106"/>
      <c r="S8" s="106"/>
      <c r="T8" s="106"/>
      <c r="U8" s="106"/>
    </row>
    <row r="9" spans="1:22" ht="18" x14ac:dyDescent="0.3">
      <c r="A9" s="113" t="s">
        <v>97</v>
      </c>
      <c r="B9" s="114"/>
      <c r="C9" s="114"/>
      <c r="D9" s="114"/>
      <c r="E9" s="114"/>
      <c r="F9" s="114"/>
      <c r="G9" s="114"/>
      <c r="H9" s="114"/>
      <c r="I9" s="114"/>
      <c r="J9" s="114"/>
      <c r="K9" s="114"/>
      <c r="L9" s="114"/>
      <c r="M9" s="114"/>
      <c r="N9" s="114"/>
      <c r="O9" s="114"/>
      <c r="P9" s="114"/>
      <c r="Q9" s="114"/>
      <c r="R9" s="114"/>
      <c r="S9" s="114"/>
      <c r="T9" s="114"/>
      <c r="U9" s="115"/>
    </row>
    <row r="10" spans="1:22" x14ac:dyDescent="0.3">
      <c r="A10" s="41" t="s">
        <v>77</v>
      </c>
      <c r="B10" s="24">
        <v>1</v>
      </c>
      <c r="C10" s="24">
        <v>2</v>
      </c>
      <c r="D10" s="24">
        <v>3</v>
      </c>
      <c r="E10" s="24">
        <v>4</v>
      </c>
      <c r="F10" s="24">
        <v>5</v>
      </c>
      <c r="G10" s="24">
        <v>6</v>
      </c>
      <c r="H10" s="24">
        <v>7</v>
      </c>
      <c r="I10" s="24">
        <v>8</v>
      </c>
      <c r="J10" s="24">
        <v>9</v>
      </c>
      <c r="K10" s="24">
        <v>10</v>
      </c>
      <c r="L10" s="24">
        <v>11</v>
      </c>
      <c r="M10" s="24">
        <v>12</v>
      </c>
      <c r="N10" s="24">
        <v>13</v>
      </c>
      <c r="O10" s="24">
        <v>14</v>
      </c>
      <c r="P10" s="24">
        <v>15</v>
      </c>
      <c r="Q10" s="24">
        <v>16</v>
      </c>
      <c r="R10" s="24">
        <v>17</v>
      </c>
      <c r="S10" s="24">
        <v>18</v>
      </c>
      <c r="T10" s="24">
        <v>19</v>
      </c>
      <c r="U10" s="42">
        <v>20</v>
      </c>
    </row>
    <row r="11" spans="1:22" x14ac:dyDescent="0.3">
      <c r="A11" s="39" t="s">
        <v>7</v>
      </c>
      <c r="B11" s="66" t="s">
        <v>60</v>
      </c>
      <c r="C11" s="66" t="s">
        <v>60</v>
      </c>
      <c r="D11" s="66" t="s">
        <v>60</v>
      </c>
      <c r="E11" s="66" t="s">
        <v>60</v>
      </c>
      <c r="F11" s="66" t="s">
        <v>60</v>
      </c>
      <c r="G11" s="66" t="s">
        <v>60</v>
      </c>
      <c r="H11" s="66" t="s">
        <v>60</v>
      </c>
      <c r="I11" s="66" t="s">
        <v>60</v>
      </c>
      <c r="J11" s="66" t="s">
        <v>60</v>
      </c>
      <c r="K11" s="66" t="s">
        <v>60</v>
      </c>
      <c r="L11" s="66" t="s">
        <v>60</v>
      </c>
      <c r="M11" s="66" t="s">
        <v>60</v>
      </c>
      <c r="N11" s="66" t="s">
        <v>60</v>
      </c>
      <c r="O11" s="66" t="s">
        <v>60</v>
      </c>
      <c r="P11" s="66" t="s">
        <v>60</v>
      </c>
      <c r="Q11" s="66" t="s">
        <v>60</v>
      </c>
      <c r="R11" s="66" t="s">
        <v>60</v>
      </c>
      <c r="S11" s="66" t="s">
        <v>60</v>
      </c>
      <c r="T11" s="66" t="s">
        <v>60</v>
      </c>
      <c r="U11" s="66" t="s">
        <v>60</v>
      </c>
    </row>
    <row r="12" spans="1:22" x14ac:dyDescent="0.3">
      <c r="A12" s="44" t="s">
        <v>39</v>
      </c>
      <c r="B12" s="66" t="str">
        <f>IF(B11&lt;&gt;"No","","")</f>
        <v/>
      </c>
      <c r="C12" s="66" t="str">
        <f>IF(C11&lt;&gt;"No","","")</f>
        <v/>
      </c>
      <c r="D12" s="66" t="str">
        <f t="shared" ref="D12:U12" si="0">IF(D11&lt;&gt;"No","","")</f>
        <v/>
      </c>
      <c r="E12" s="66"/>
      <c r="F12" s="66" t="str">
        <f t="shared" si="0"/>
        <v/>
      </c>
      <c r="G12" s="66" t="str">
        <f t="shared" si="0"/>
        <v/>
      </c>
      <c r="H12" s="66" t="str">
        <f t="shared" si="0"/>
        <v/>
      </c>
      <c r="I12" s="66" t="str">
        <f t="shared" si="0"/>
        <v/>
      </c>
      <c r="J12" s="66" t="str">
        <f t="shared" si="0"/>
        <v/>
      </c>
      <c r="K12" s="66" t="str">
        <f t="shared" si="0"/>
        <v/>
      </c>
      <c r="L12" s="66" t="str">
        <f t="shared" si="0"/>
        <v/>
      </c>
      <c r="M12" s="66" t="str">
        <f t="shared" si="0"/>
        <v/>
      </c>
      <c r="N12" s="66" t="str">
        <f t="shared" si="0"/>
        <v/>
      </c>
      <c r="O12" s="66" t="str">
        <f t="shared" si="0"/>
        <v/>
      </c>
      <c r="P12" s="66" t="str">
        <f t="shared" si="0"/>
        <v/>
      </c>
      <c r="Q12" s="66" t="str">
        <f t="shared" si="0"/>
        <v/>
      </c>
      <c r="R12" s="66" t="str">
        <f t="shared" si="0"/>
        <v/>
      </c>
      <c r="S12" s="66" t="str">
        <f t="shared" si="0"/>
        <v/>
      </c>
      <c r="T12" s="66" t="str">
        <f t="shared" si="0"/>
        <v/>
      </c>
      <c r="U12" s="66" t="str">
        <f t="shared" si="0"/>
        <v/>
      </c>
    </row>
    <row r="13" spans="1:22" x14ac:dyDescent="0.3">
      <c r="A13" s="39" t="s">
        <v>78</v>
      </c>
      <c r="B13" s="45">
        <f>IF(B11&lt;&gt;"No",VLOOKUP(B11,FormData!$B3:$C7,2,FALSE),0)</f>
        <v>0</v>
      </c>
      <c r="C13" s="45">
        <f>IF(C11&lt;&gt;"No",VLOOKUP(C11,FormData!$B3:$C7,2,FALSE),0)</f>
        <v>0</v>
      </c>
      <c r="D13" s="45">
        <f>IF(D11&lt;&gt;"No",VLOOKUP(D11,FormData!$B3:$C7,2,FALSE),0)</f>
        <v>0</v>
      </c>
      <c r="E13" s="45">
        <f>IF(E11&lt;&gt;"No",VLOOKUP(E11,FormData!$B3:$C7,2,FALSE),0)</f>
        <v>0</v>
      </c>
      <c r="F13" s="45">
        <f>IF(F11&lt;&gt;"No",VLOOKUP(F11,FormData!$B3:$C7,2,FALSE),0)</f>
        <v>0</v>
      </c>
      <c r="G13" s="45">
        <f>IF(G11&lt;&gt;"No",VLOOKUP(G11,FormData!$B3:$C7,2,FALSE),0)</f>
        <v>0</v>
      </c>
      <c r="H13" s="45">
        <f>IF(H11&lt;&gt;"No",VLOOKUP(H11,FormData!$B3:$C7,2,FALSE),0)</f>
        <v>0</v>
      </c>
      <c r="I13" s="45">
        <f>IF(I11&lt;&gt;"No",VLOOKUP(I11,FormData!$B3:$C7,2,FALSE),0)</f>
        <v>0</v>
      </c>
      <c r="J13" s="45">
        <f>IF(J11&lt;&gt;"No",VLOOKUP(J11,FormData!$B3:$C7,2,FALSE),0)</f>
        <v>0</v>
      </c>
      <c r="K13" s="45">
        <f>IF(K11&lt;&gt;"No",VLOOKUP(K11,FormData!$B3:$C7,2,FALSE),0)</f>
        <v>0</v>
      </c>
      <c r="L13" s="45">
        <f>IF(L11&lt;&gt;"No",VLOOKUP(L11,FormData!$B3:$C7,2,FALSE),0)</f>
        <v>0</v>
      </c>
      <c r="M13" s="45">
        <f>IF(M11&lt;&gt;"No",VLOOKUP(M11,FormData!$B3:$C7,2,FALSE),0)</f>
        <v>0</v>
      </c>
      <c r="N13" s="45">
        <f>IF(N11&lt;&gt;"No",VLOOKUP(N11,FormData!$B3:$C7,2,FALSE),0)</f>
        <v>0</v>
      </c>
      <c r="O13" s="45">
        <f>IF(O11&lt;&gt;"No",VLOOKUP(O11,FormData!$B3:$C7,2,FALSE),0)</f>
        <v>0</v>
      </c>
      <c r="P13" s="45">
        <f>IF(P11&lt;&gt;"No",VLOOKUP(P11,FormData!$B3:$C7,2,FALSE),0)</f>
        <v>0</v>
      </c>
      <c r="Q13" s="45">
        <f>IF(Q11&lt;&gt;"No",VLOOKUP(Q11,FormData!$B3:$C7,2,FALSE),0)</f>
        <v>0</v>
      </c>
      <c r="R13" s="45">
        <f>IF(R11&lt;&gt;"No",VLOOKUP(R11,FormData!$B3:$C7,2,FALSE),0)</f>
        <v>0</v>
      </c>
      <c r="S13" s="45">
        <f>IF(S11&lt;&gt;"No",VLOOKUP(S11,FormData!$B3:$C7,2,FALSE),0)</f>
        <v>0</v>
      </c>
      <c r="T13" s="45">
        <f>IF(T11&lt;&gt;"No",VLOOKUP(T11,FormData!$B3:$C7,2,FALSE),0)</f>
        <v>0</v>
      </c>
      <c r="U13" s="45">
        <f>IF(U11&lt;&gt;"No",VLOOKUP(U11,FormData!$B3:$C7,2,FALSE),0)</f>
        <v>0</v>
      </c>
    </row>
    <row r="14" spans="1:22" x14ac:dyDescent="0.3">
      <c r="A14" s="46" t="s">
        <v>80</v>
      </c>
      <c r="B14" s="26">
        <f>SUM(B13:U13)</f>
        <v>0</v>
      </c>
      <c r="C14" s="121"/>
      <c r="D14" s="122"/>
      <c r="E14" s="122"/>
      <c r="F14" s="127" t="e" vm="2">
        <v>#VALUE!</v>
      </c>
      <c r="G14" s="127"/>
      <c r="H14" s="127"/>
      <c r="I14" s="127"/>
      <c r="J14" s="127"/>
      <c r="K14" s="127"/>
      <c r="L14" s="127"/>
      <c r="M14" s="127"/>
      <c r="N14" s="127"/>
      <c r="O14" s="127"/>
      <c r="P14" s="127"/>
      <c r="Q14" s="127"/>
      <c r="R14" s="127"/>
      <c r="S14" s="127"/>
      <c r="T14" s="127"/>
      <c r="U14" s="128"/>
    </row>
    <row r="15" spans="1:22" x14ac:dyDescent="0.3">
      <c r="A15" s="39"/>
      <c r="B15" s="45"/>
      <c r="C15" s="123"/>
      <c r="D15" s="124"/>
      <c r="E15" s="124"/>
      <c r="F15" s="129"/>
      <c r="G15" s="129"/>
      <c r="H15" s="129"/>
      <c r="I15" s="129"/>
      <c r="J15" s="129"/>
      <c r="K15" s="129"/>
      <c r="L15" s="129"/>
      <c r="M15" s="129"/>
      <c r="N15" s="129"/>
      <c r="O15" s="129"/>
      <c r="P15" s="129"/>
      <c r="Q15" s="129"/>
      <c r="R15" s="129"/>
      <c r="S15" s="129"/>
      <c r="T15" s="129"/>
      <c r="U15" s="130"/>
    </row>
    <row r="16" spans="1:22" x14ac:dyDescent="0.3">
      <c r="A16" s="119" t="s">
        <v>44</v>
      </c>
      <c r="B16" s="120"/>
      <c r="C16" s="123"/>
      <c r="D16" s="124"/>
      <c r="E16" s="124"/>
      <c r="F16" s="129"/>
      <c r="G16" s="129"/>
      <c r="H16" s="129"/>
      <c r="I16" s="129"/>
      <c r="J16" s="129"/>
      <c r="K16" s="129"/>
      <c r="L16" s="129"/>
      <c r="M16" s="129"/>
      <c r="N16" s="129"/>
      <c r="O16" s="129"/>
      <c r="P16" s="129"/>
      <c r="Q16" s="129"/>
      <c r="R16" s="129"/>
      <c r="S16" s="129"/>
      <c r="T16" s="129"/>
      <c r="U16" s="130"/>
    </row>
    <row r="17" spans="1:21" x14ac:dyDescent="0.3">
      <c r="A17" s="57" t="s">
        <v>83</v>
      </c>
      <c r="B17" s="58">
        <v>0</v>
      </c>
      <c r="C17" s="123"/>
      <c r="D17" s="124"/>
      <c r="E17" s="124"/>
      <c r="F17" s="129"/>
      <c r="G17" s="129"/>
      <c r="H17" s="129"/>
      <c r="I17" s="129"/>
      <c r="J17" s="129"/>
      <c r="K17" s="129"/>
      <c r="L17" s="129"/>
      <c r="M17" s="129"/>
      <c r="N17" s="129"/>
      <c r="O17" s="129"/>
      <c r="P17" s="129"/>
      <c r="Q17" s="129"/>
      <c r="R17" s="129"/>
      <c r="S17" s="129"/>
      <c r="T17" s="129"/>
      <c r="U17" s="130"/>
    </row>
    <row r="18" spans="1:21" x14ac:dyDescent="0.3">
      <c r="A18" s="59" t="s">
        <v>84</v>
      </c>
      <c r="B18" s="60">
        <v>0</v>
      </c>
      <c r="C18" s="123"/>
      <c r="D18" s="124"/>
      <c r="E18" s="124"/>
      <c r="F18" s="129"/>
      <c r="G18" s="129"/>
      <c r="H18" s="129"/>
      <c r="I18" s="129"/>
      <c r="J18" s="129"/>
      <c r="K18" s="129"/>
      <c r="L18" s="129"/>
      <c r="M18" s="129"/>
      <c r="N18" s="129"/>
      <c r="O18" s="129"/>
      <c r="P18" s="129"/>
      <c r="Q18" s="129"/>
      <c r="R18" s="129"/>
      <c r="S18" s="129"/>
      <c r="T18" s="129"/>
      <c r="U18" s="130"/>
    </row>
    <row r="19" spans="1:21" x14ac:dyDescent="0.3">
      <c r="A19" s="46" t="s">
        <v>81</v>
      </c>
      <c r="B19" s="45">
        <f>(B17*150+B18*200)</f>
        <v>0</v>
      </c>
      <c r="C19" s="123"/>
      <c r="D19" s="124"/>
      <c r="E19" s="124"/>
      <c r="F19" s="129"/>
      <c r="G19" s="129"/>
      <c r="H19" s="129"/>
      <c r="I19" s="129"/>
      <c r="J19" s="129"/>
      <c r="K19" s="129"/>
      <c r="L19" s="129"/>
      <c r="M19" s="129"/>
      <c r="N19" s="129"/>
      <c r="O19" s="129"/>
      <c r="P19" s="129"/>
      <c r="Q19" s="129"/>
      <c r="R19" s="129"/>
      <c r="S19" s="129"/>
      <c r="T19" s="129"/>
      <c r="U19" s="130"/>
    </row>
    <row r="20" spans="1:21" x14ac:dyDescent="0.3">
      <c r="A20" s="39"/>
      <c r="B20" s="47"/>
      <c r="C20" s="123"/>
      <c r="D20" s="124"/>
      <c r="E20" s="124"/>
      <c r="F20" s="129"/>
      <c r="G20" s="129"/>
      <c r="H20" s="129"/>
      <c r="I20" s="129"/>
      <c r="J20" s="129"/>
      <c r="K20" s="129"/>
      <c r="L20" s="129"/>
      <c r="M20" s="129"/>
      <c r="N20" s="129"/>
      <c r="O20" s="129"/>
      <c r="P20" s="129"/>
      <c r="Q20" s="129"/>
      <c r="R20" s="129"/>
      <c r="S20" s="129"/>
      <c r="T20" s="129"/>
      <c r="U20" s="130"/>
    </row>
    <row r="21" spans="1:21" x14ac:dyDescent="0.3">
      <c r="A21" s="46" t="s">
        <v>82</v>
      </c>
      <c r="B21" s="26">
        <f>B14+B19</f>
        <v>0</v>
      </c>
      <c r="C21" s="123"/>
      <c r="D21" s="124"/>
      <c r="E21" s="124"/>
      <c r="F21" s="129"/>
      <c r="G21" s="129"/>
      <c r="H21" s="129"/>
      <c r="I21" s="129"/>
      <c r="J21" s="129"/>
      <c r="K21" s="129"/>
      <c r="L21" s="129"/>
      <c r="M21" s="129"/>
      <c r="N21" s="129"/>
      <c r="O21" s="129"/>
      <c r="P21" s="129"/>
      <c r="Q21" s="129"/>
      <c r="R21" s="129"/>
      <c r="S21" s="129"/>
      <c r="T21" s="129"/>
      <c r="U21" s="130"/>
    </row>
    <row r="22" spans="1:21" x14ac:dyDescent="0.3">
      <c r="A22" s="39"/>
      <c r="B22" s="14"/>
      <c r="C22" s="125"/>
      <c r="D22" s="126"/>
      <c r="E22" s="126"/>
      <c r="F22" s="131"/>
      <c r="G22" s="131"/>
      <c r="H22" s="131"/>
      <c r="I22" s="131"/>
      <c r="J22" s="131"/>
      <c r="K22" s="131"/>
      <c r="L22" s="131"/>
      <c r="M22" s="131"/>
      <c r="N22" s="131"/>
      <c r="O22" s="131"/>
      <c r="P22" s="131"/>
      <c r="Q22" s="131"/>
      <c r="R22" s="131"/>
      <c r="S22" s="131"/>
      <c r="T22" s="131"/>
      <c r="U22" s="132"/>
    </row>
    <row r="23" spans="1:21" ht="18" x14ac:dyDescent="0.3">
      <c r="A23" s="116" t="s">
        <v>96</v>
      </c>
      <c r="B23" s="117"/>
      <c r="C23" s="117"/>
      <c r="D23" s="117"/>
      <c r="E23" s="117"/>
      <c r="F23" s="117"/>
      <c r="G23" s="117"/>
      <c r="H23" s="117"/>
      <c r="I23" s="117"/>
      <c r="J23" s="117"/>
      <c r="K23" s="117"/>
      <c r="L23" s="117"/>
      <c r="M23" s="117"/>
      <c r="N23" s="117"/>
      <c r="O23" s="117"/>
      <c r="P23" s="117"/>
      <c r="Q23" s="117"/>
      <c r="R23" s="117"/>
      <c r="S23" s="117"/>
      <c r="T23" s="117"/>
      <c r="U23" s="118"/>
    </row>
    <row r="24" spans="1:21" x14ac:dyDescent="0.3">
      <c r="A24" s="41" t="s">
        <v>79</v>
      </c>
      <c r="B24" s="25">
        <v>1</v>
      </c>
      <c r="C24" s="25">
        <v>2</v>
      </c>
      <c r="D24" s="25">
        <v>3</v>
      </c>
      <c r="E24" s="25">
        <v>4</v>
      </c>
      <c r="F24" s="25">
        <v>5</v>
      </c>
      <c r="G24" s="25">
        <v>6</v>
      </c>
      <c r="H24" s="25">
        <v>7</v>
      </c>
      <c r="I24" s="25">
        <v>8</v>
      </c>
      <c r="J24" s="25">
        <v>9</v>
      </c>
      <c r="K24" s="25">
        <v>10</v>
      </c>
      <c r="L24" s="25">
        <v>11</v>
      </c>
      <c r="M24" s="25">
        <v>12</v>
      </c>
      <c r="N24" s="25">
        <v>0</v>
      </c>
      <c r="O24" s="25">
        <v>14</v>
      </c>
      <c r="P24" s="25">
        <v>15</v>
      </c>
      <c r="Q24" s="25">
        <v>16</v>
      </c>
      <c r="R24" s="25">
        <v>17</v>
      </c>
      <c r="S24" s="25">
        <v>18</v>
      </c>
      <c r="T24" s="25">
        <v>19</v>
      </c>
      <c r="U24" s="48">
        <v>20</v>
      </c>
    </row>
    <row r="25" spans="1:21" x14ac:dyDescent="0.3">
      <c r="A25" s="50" t="s">
        <v>30</v>
      </c>
      <c r="B25" s="66">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7">
        <v>0</v>
      </c>
    </row>
    <row r="26" spans="1:21" x14ac:dyDescent="0.3">
      <c r="A26" s="39" t="s">
        <v>38</v>
      </c>
      <c r="B26" s="62"/>
      <c r="C26" s="62"/>
      <c r="D26" s="62"/>
      <c r="E26" s="62"/>
      <c r="F26" s="62"/>
      <c r="G26" s="62"/>
      <c r="H26" s="62"/>
      <c r="I26" s="62"/>
      <c r="J26" s="62"/>
      <c r="K26" s="62"/>
      <c r="L26" s="62"/>
      <c r="M26" s="62"/>
      <c r="N26" s="62"/>
      <c r="O26" s="62"/>
      <c r="P26" s="62"/>
      <c r="Q26" s="62"/>
      <c r="R26" s="62"/>
      <c r="S26" s="62"/>
      <c r="T26" s="62"/>
      <c r="U26" s="68"/>
    </row>
    <row r="27" spans="1:21" x14ac:dyDescent="0.3">
      <c r="A27" s="39" t="s">
        <v>39</v>
      </c>
      <c r="B27" s="62"/>
      <c r="C27" s="62"/>
      <c r="D27" s="62"/>
      <c r="E27" s="62"/>
      <c r="F27" s="62"/>
      <c r="G27" s="62"/>
      <c r="H27" s="62"/>
      <c r="I27" s="62"/>
      <c r="J27" s="62"/>
      <c r="K27" s="62"/>
      <c r="L27" s="62"/>
      <c r="M27" s="62"/>
      <c r="N27" s="62"/>
      <c r="O27" s="62"/>
      <c r="P27" s="62"/>
      <c r="Q27" s="62"/>
      <c r="R27" s="62"/>
      <c r="S27" s="62"/>
      <c r="T27" s="62"/>
      <c r="U27" s="68"/>
    </row>
    <row r="28" spans="1:21" x14ac:dyDescent="0.3">
      <c r="A28" s="39" t="s">
        <v>6</v>
      </c>
      <c r="B28" s="43" t="str">
        <f>IF(B25&lt;&gt;0,VLOOKUP(B25,FormEvents!$A2:$F350,6,FALSE),"")</f>
        <v/>
      </c>
      <c r="C28" s="43" t="str">
        <f>IF(C25&lt;&gt;0,VLOOKUP(C25,FormEvents!$A2:$F350,6,FALSE),"")</f>
        <v/>
      </c>
      <c r="D28" s="43" t="str">
        <f>IF(D25&lt;&gt;0,VLOOKUP(D25,FormEvents!$A2:$F350,6,FALSE),"")</f>
        <v/>
      </c>
      <c r="E28" s="43" t="str">
        <f>IF(E25&lt;&gt;0,VLOOKUP(E25,FormEvents!$A2:$F350,6,FALSE),"")</f>
        <v/>
      </c>
      <c r="F28" s="43" t="str">
        <f>IF(F25&lt;&gt;0,VLOOKUP(F25,FormEvents!$A2:$F350,6,FALSE),"")</f>
        <v/>
      </c>
      <c r="G28" s="43" t="str">
        <f>IF(G25&lt;&gt;0,VLOOKUP(G25,FormEvents!$A2:$F350,6,FALSE),"")</f>
        <v/>
      </c>
      <c r="H28" s="43" t="str">
        <f>IF(H25&lt;&gt;0,VLOOKUP(H25,FormEvents!$A2:$F350,6,FALSE),"")</f>
        <v/>
      </c>
      <c r="I28" s="43" t="str">
        <f>IF(I25&lt;&gt;0,VLOOKUP(I25,FormEvents!$A2:$F350,6,FALSE),"")</f>
        <v/>
      </c>
      <c r="J28" s="43" t="str">
        <f>IF(J25&lt;&gt;0,VLOOKUP(J25,FormEvents!$A2:$F350,6,FALSE),"")</f>
        <v/>
      </c>
      <c r="K28" s="43" t="str">
        <f>IF(K25&lt;&gt;0,VLOOKUP(K25,FormEvents!$A2:$F350,6,FALSE),"")</f>
        <v/>
      </c>
      <c r="L28" s="43" t="str">
        <f>IF(L25&lt;&gt;0,VLOOKUP(L25,FormEvents!$A2:$F350,6,FALSE),"")</f>
        <v/>
      </c>
      <c r="M28" s="43" t="str">
        <f>IF(M25&lt;&gt;0,VLOOKUP(M25,FormEvents!$A2:$F350,6,FALSE),"")</f>
        <v/>
      </c>
      <c r="N28" s="43" t="str">
        <f>IF(N25&lt;&gt;0,VLOOKUP(N25,FormEvents!$A2:$F350,6,FALSE),"")</f>
        <v/>
      </c>
      <c r="O28" s="43" t="str">
        <f>IF(O25&lt;&gt;0,VLOOKUP(O25,FormEvents!$A2:$F350,6,FALSE),"")</f>
        <v/>
      </c>
      <c r="P28" s="43" t="str">
        <f>IF(P25&lt;&gt;0,VLOOKUP(P25,FormEvents!$A2:$F350,6,FALSE),"")</f>
        <v/>
      </c>
      <c r="Q28" s="43" t="str">
        <f>IF(Q25&lt;&gt;0,VLOOKUP(Q25,FormEvents!$A2:$F350,6,FALSE),"")</f>
        <v/>
      </c>
      <c r="R28" s="43" t="str">
        <f>IF(R25&lt;&gt;0,VLOOKUP(R25,FormEvents!$A2:$F350,6,FALSE),"")</f>
        <v/>
      </c>
      <c r="S28" s="43" t="str">
        <f>IF(S25&lt;&gt;0,VLOOKUP(S25,FormEvents!$A2:$F350,6,FALSE),"")</f>
        <v/>
      </c>
      <c r="T28" s="43" t="str">
        <f>IF(T25&lt;&gt;0,VLOOKUP(T25,FormEvents!$A2:$F350,6,FALSE),"")</f>
        <v/>
      </c>
      <c r="U28" s="69" t="str">
        <f>IF(U25&lt;&gt;0,VLOOKUP(U25,FormEvents!$A2:$F350,6,FALSE),"")</f>
        <v/>
      </c>
    </row>
    <row r="29" spans="1:21" x14ac:dyDescent="0.3">
      <c r="A29" s="39" t="s">
        <v>7</v>
      </c>
      <c r="B29" s="30" t="str">
        <f>IF(B25&lt;&gt;0,VLOOKUP(B25,FormEvents!$A2:$F350,4,FALSE),"")</f>
        <v/>
      </c>
      <c r="C29" s="30" t="str">
        <f>IF(C25&lt;&gt;0,VLOOKUP(C25,FormEvents!$A2:$F350,4,FALSE),"")</f>
        <v/>
      </c>
      <c r="D29" s="30" t="str">
        <f>IF(D25&lt;&gt;0,VLOOKUP(D25,FormEvents!$A2:$F350,4,FALSE),"")</f>
        <v/>
      </c>
      <c r="E29" s="30" t="str">
        <f>IF(E25&lt;&gt;0,VLOOKUP(E25,FormEvents!$A2:$F350,4,FALSE),"")</f>
        <v/>
      </c>
      <c r="F29" s="30" t="str">
        <f>IF(F25&lt;&gt;0,VLOOKUP(F25,FormEvents!$A2:$F350,4,FALSE),"")</f>
        <v/>
      </c>
      <c r="G29" s="30" t="str">
        <f>IF(G25&lt;&gt;0,VLOOKUP(G25,FormEvents!$A2:$F350,4,FALSE),"")</f>
        <v/>
      </c>
      <c r="H29" s="30" t="str">
        <f>IF(H25&lt;&gt;0,VLOOKUP(H25,FormEvents!$A2:$F350,4,FALSE),"")</f>
        <v/>
      </c>
      <c r="I29" s="30" t="str">
        <f>IF(I25&lt;&gt;0,VLOOKUP(I25,FormEvents!$A2:$F350,4,FALSE),"")</f>
        <v/>
      </c>
      <c r="J29" s="30" t="str">
        <f>IF(J25&lt;&gt;0,VLOOKUP(J25,FormEvents!$A2:$F350,4,FALSE),"")</f>
        <v/>
      </c>
      <c r="K29" s="30" t="str">
        <f>IF(K25&lt;&gt;0,VLOOKUP(K25,FormEvents!$A2:$F350,4,FALSE),"")</f>
        <v/>
      </c>
      <c r="L29" s="30" t="str">
        <f>IF(L25&lt;&gt;0,VLOOKUP(L25,FormEvents!$A2:$F350,4,FALSE),"")</f>
        <v/>
      </c>
      <c r="M29" s="30" t="str">
        <f>IF(M25&lt;&gt;0,VLOOKUP(M25,FormEvents!$A2:$F350,4,FALSE),"")</f>
        <v/>
      </c>
      <c r="N29" s="30" t="str">
        <f>IF(N25&lt;&gt;0,VLOOKUP(N25,FormEvents!$A2:$F350,4,FALSE),"")</f>
        <v/>
      </c>
      <c r="O29" s="30" t="str">
        <f>IF(O25&lt;&gt;0,VLOOKUP(O25,FormEvents!$A2:$F350,4,FALSE),"")</f>
        <v/>
      </c>
      <c r="P29" s="30" t="str">
        <f>IF(P25&lt;&gt;0,VLOOKUP(P25,FormEvents!$A2:$F350,4,FALSE),"")</f>
        <v/>
      </c>
      <c r="Q29" s="30" t="str">
        <f>IF(Q25&lt;&gt;0,VLOOKUP(Q25,FormEvents!$A2:$F350,4,FALSE),"")</f>
        <v/>
      </c>
      <c r="R29" s="30" t="str">
        <f>IF(R25&lt;&gt;0,VLOOKUP(R25,FormEvents!$A2:$F350,4,FALSE),"")</f>
        <v/>
      </c>
      <c r="S29" s="30" t="str">
        <f>IF(S25&lt;&gt;0,VLOOKUP(S25,FormEvents!$A2:$F350,4,FALSE),"")</f>
        <v/>
      </c>
      <c r="T29" s="30" t="str">
        <f>IF(T25&lt;&gt;0,VLOOKUP(T25,FormEvents!$A2:$F350,4,FALSE),"")</f>
        <v/>
      </c>
      <c r="U29" s="70" t="str">
        <f>IF(U25&lt;&gt;0,VLOOKUP(U25,FormEvents!$A2:$F350,4,FALSE),"")</f>
        <v/>
      </c>
    </row>
    <row r="30" spans="1:21" x14ac:dyDescent="0.3">
      <c r="A30" s="39" t="s">
        <v>9</v>
      </c>
      <c r="B30" s="43" t="str">
        <f t="shared" ref="B30:U30" si="1">IF(B25&lt;&gt;0,IF(RIGHT(B29,1)="x","Scull","Sweep"),"")</f>
        <v/>
      </c>
      <c r="C30" s="43" t="str">
        <f t="shared" si="1"/>
        <v/>
      </c>
      <c r="D30" s="43" t="str">
        <f t="shared" si="1"/>
        <v/>
      </c>
      <c r="E30" s="43" t="str">
        <f t="shared" si="1"/>
        <v/>
      </c>
      <c r="F30" s="43" t="str">
        <f t="shared" si="1"/>
        <v/>
      </c>
      <c r="G30" s="43" t="str">
        <f t="shared" si="1"/>
        <v/>
      </c>
      <c r="H30" s="43" t="str">
        <f t="shared" si="1"/>
        <v/>
      </c>
      <c r="I30" s="43" t="str">
        <f t="shared" si="1"/>
        <v/>
      </c>
      <c r="J30" s="43" t="str">
        <f t="shared" si="1"/>
        <v/>
      </c>
      <c r="K30" s="43" t="str">
        <f t="shared" si="1"/>
        <v/>
      </c>
      <c r="L30" s="43" t="str">
        <f t="shared" si="1"/>
        <v/>
      </c>
      <c r="M30" s="43" t="str">
        <f t="shared" si="1"/>
        <v/>
      </c>
      <c r="N30" s="43" t="str">
        <f t="shared" si="1"/>
        <v/>
      </c>
      <c r="O30" s="43" t="str">
        <f t="shared" si="1"/>
        <v/>
      </c>
      <c r="P30" s="43" t="str">
        <f t="shared" si="1"/>
        <v/>
      </c>
      <c r="Q30" s="43" t="str">
        <f t="shared" si="1"/>
        <v/>
      </c>
      <c r="R30" s="43" t="str">
        <f t="shared" si="1"/>
        <v/>
      </c>
      <c r="S30" s="43" t="str">
        <f t="shared" si="1"/>
        <v/>
      </c>
      <c r="T30" s="43" t="str">
        <f t="shared" si="1"/>
        <v/>
      </c>
      <c r="U30" s="69" t="str">
        <f t="shared" si="1"/>
        <v/>
      </c>
    </row>
    <row r="31" spans="1:21" x14ac:dyDescent="0.3">
      <c r="A31" s="39" t="s">
        <v>40</v>
      </c>
      <c r="B31" s="49" t="str">
        <f>IF(B25&lt;&gt;0,VLOOKUP(B29,FormData!$E2:$F9,2),"")</f>
        <v/>
      </c>
      <c r="C31" s="49" t="str">
        <f>IF(C25&lt;&gt;0,VLOOKUP(C29,FormData!$E2:$F9,2),"")</f>
        <v/>
      </c>
      <c r="D31" s="49" t="str">
        <f>IF(D25&lt;&gt;0,VLOOKUP(D29,FormData!$E2:$F9,2),"")</f>
        <v/>
      </c>
      <c r="E31" s="49" t="str">
        <f>IF(E25&lt;&gt;0,VLOOKUP(E29,FormData!$E2:$F9,2),"")</f>
        <v/>
      </c>
      <c r="F31" s="49" t="str">
        <f>IF(F25&lt;&gt;0,VLOOKUP(F29,FormData!$E2:$F9,2),"")</f>
        <v/>
      </c>
      <c r="G31" s="49" t="str">
        <f>IF(G25&lt;&gt;0,VLOOKUP(G29,FormData!$E2:$F9,2),"")</f>
        <v/>
      </c>
      <c r="H31" s="49" t="str">
        <f>IF(H25&lt;&gt;0,VLOOKUP(H29,FormData!$E2:$F9,2),"")</f>
        <v/>
      </c>
      <c r="I31" s="49" t="str">
        <f>IF(I25&lt;&gt;0,VLOOKUP(I29,FormData!$E2:$F9,2),"")</f>
        <v/>
      </c>
      <c r="J31" s="49" t="str">
        <f>IF(J25&lt;&gt;0,VLOOKUP(J29,FormData!$E2:$F9,2),"")</f>
        <v/>
      </c>
      <c r="K31" s="49" t="str">
        <f>IF(K25&lt;&gt;0,VLOOKUP(K29,FormData!$E2:$F9,2),"")</f>
        <v/>
      </c>
      <c r="L31" s="49" t="str">
        <f>IF(L25&lt;&gt;0,VLOOKUP(L29,FormData!$E2:$F9,2),"")</f>
        <v/>
      </c>
      <c r="M31" s="49" t="str">
        <f>IF(M25&lt;&gt;0,VLOOKUP(M29,FormData!$E2:$F9,2),"")</f>
        <v/>
      </c>
      <c r="N31" s="49" t="str">
        <f>IF(N25&lt;&gt;0,VLOOKUP(N29,FormData!$E2:$F9,2),"")</f>
        <v/>
      </c>
      <c r="O31" s="49" t="str">
        <f>IF(O25&lt;&gt;0,VLOOKUP(O29,FormData!$E2:$F9,2),"")</f>
        <v/>
      </c>
      <c r="P31" s="49" t="str">
        <f>IF(P25&lt;&gt;0,VLOOKUP(P29,FormData!$E2:$F9,2),"")</f>
        <v/>
      </c>
      <c r="Q31" s="49" t="str">
        <f>IF(Q25&lt;&gt;0,VLOOKUP(Q29,FormData!$E2:$F9,2),"")</f>
        <v/>
      </c>
      <c r="R31" s="49" t="str">
        <f>IF(R25&lt;&gt;0,VLOOKUP(R29,FormData!$E2:$F9,2),"")</f>
        <v/>
      </c>
      <c r="S31" s="49" t="str">
        <f>IF(S25&lt;&gt;0,VLOOKUP(S29,FormData!$E2:$F9,2),"")</f>
        <v/>
      </c>
      <c r="T31" s="49" t="str">
        <f>IF(T25&lt;&gt;0,VLOOKUP(T29,FormData!$E2:$F9,2),"")</f>
        <v/>
      </c>
      <c r="U31" s="71" t="str">
        <f>IF(U25&lt;&gt;0,VLOOKUP(U29,FormData!$E2:$F9,2),"")</f>
        <v/>
      </c>
    </row>
    <row r="32" spans="1:21" x14ac:dyDescent="0.3">
      <c r="A32" s="39" t="s">
        <v>36</v>
      </c>
      <c r="B32" s="65" t="s">
        <v>60</v>
      </c>
      <c r="C32" s="65" t="s">
        <v>60</v>
      </c>
      <c r="D32" s="65" t="s">
        <v>60</v>
      </c>
      <c r="E32" s="65" t="s">
        <v>60</v>
      </c>
      <c r="F32" s="65" t="s">
        <v>60</v>
      </c>
      <c r="G32" s="65" t="s">
        <v>60</v>
      </c>
      <c r="H32" s="65" t="s">
        <v>60</v>
      </c>
      <c r="I32" s="65" t="s">
        <v>60</v>
      </c>
      <c r="J32" s="65" t="s">
        <v>60</v>
      </c>
      <c r="K32" s="65" t="s">
        <v>60</v>
      </c>
      <c r="L32" s="65" t="s">
        <v>60</v>
      </c>
      <c r="M32" s="65" t="s">
        <v>60</v>
      </c>
      <c r="N32" s="65" t="s">
        <v>60</v>
      </c>
      <c r="O32" s="65" t="s">
        <v>60</v>
      </c>
      <c r="P32" s="65" t="s">
        <v>60</v>
      </c>
      <c r="Q32" s="65" t="s">
        <v>60</v>
      </c>
      <c r="R32" s="65" t="s">
        <v>60</v>
      </c>
      <c r="S32" s="65" t="s">
        <v>60</v>
      </c>
      <c r="T32" s="65" t="s">
        <v>60</v>
      </c>
      <c r="U32" s="72" t="s">
        <v>60</v>
      </c>
    </row>
    <row r="33" spans="1:21" x14ac:dyDescent="0.3">
      <c r="A33" s="39" t="s">
        <v>37</v>
      </c>
      <c r="B33" s="62" t="s">
        <v>60</v>
      </c>
      <c r="C33" s="62" t="s">
        <v>60</v>
      </c>
      <c r="D33" s="62" t="s">
        <v>60</v>
      </c>
      <c r="E33" s="62" t="s">
        <v>60</v>
      </c>
      <c r="F33" s="62" t="s">
        <v>60</v>
      </c>
      <c r="G33" s="62" t="s">
        <v>60</v>
      </c>
      <c r="H33" s="62" t="s">
        <v>60</v>
      </c>
      <c r="I33" s="62" t="s">
        <v>60</v>
      </c>
      <c r="J33" s="62" t="s">
        <v>60</v>
      </c>
      <c r="K33" s="62" t="s">
        <v>60</v>
      </c>
      <c r="L33" s="62" t="s">
        <v>60</v>
      </c>
      <c r="M33" s="62" t="s">
        <v>60</v>
      </c>
      <c r="N33" s="62" t="s">
        <v>60</v>
      </c>
      <c r="O33" s="62" t="s">
        <v>60</v>
      </c>
      <c r="P33" s="62" t="s">
        <v>60</v>
      </c>
      <c r="Q33" s="62" t="s">
        <v>60</v>
      </c>
      <c r="R33" s="62" t="s">
        <v>60</v>
      </c>
      <c r="S33" s="62" t="s">
        <v>60</v>
      </c>
      <c r="T33" s="62" t="s">
        <v>60</v>
      </c>
      <c r="U33" s="68" t="s">
        <v>60</v>
      </c>
    </row>
    <row r="34" spans="1:21" x14ac:dyDescent="0.3">
      <c r="A34" s="39" t="s">
        <v>41</v>
      </c>
      <c r="B34" s="49">
        <f>IF(B25&lt;&gt;0,FormData!B26*B31,0)</f>
        <v>0</v>
      </c>
      <c r="C34" s="49">
        <f>IF(C25&lt;&gt;0,FormData!C26*C31,0)</f>
        <v>0</v>
      </c>
      <c r="D34" s="49">
        <f>IF(D25&lt;&gt;0,FormData!D26*D31,0)</f>
        <v>0</v>
      </c>
      <c r="E34" s="49">
        <f>IF(E25&lt;&gt;0,FormData!E26*E31,0)</f>
        <v>0</v>
      </c>
      <c r="F34" s="49">
        <f>IF(F25&lt;&gt;0,FormData!F26*F31,0)</f>
        <v>0</v>
      </c>
      <c r="G34" s="49">
        <f>IF(G25&lt;&gt;0,FormData!G26*G31,0)</f>
        <v>0</v>
      </c>
      <c r="H34" s="49">
        <f>IF(H25&lt;&gt;0,FormData!H26*H31,0)</f>
        <v>0</v>
      </c>
      <c r="I34" s="49">
        <f>IF(I25&lt;&gt;0,FormData!I26*I31,0)</f>
        <v>0</v>
      </c>
      <c r="J34" s="49">
        <f>IF(J25&lt;&gt;0,FormData!J26*J31,0)</f>
        <v>0</v>
      </c>
      <c r="K34" s="49">
        <f>IF(K25&lt;&gt;0,FormData!K26*K31,0)</f>
        <v>0</v>
      </c>
      <c r="L34" s="49">
        <f>IF(L25&lt;&gt;0,FormData!L26*L31,0)</f>
        <v>0</v>
      </c>
      <c r="M34" s="49">
        <f>IF(M25&lt;&gt;0,FormData!M26*M31,0)</f>
        <v>0</v>
      </c>
      <c r="N34" s="49">
        <f>IF(N25&lt;&gt;0,FormData!N26*N31,0)</f>
        <v>0</v>
      </c>
      <c r="O34" s="49">
        <f>IF(O25&lt;&gt;0,FormData!O26*O31,0)</f>
        <v>0</v>
      </c>
      <c r="P34" s="49">
        <f>IF(P25&lt;&gt;0,FormData!P26*P31,0)</f>
        <v>0</v>
      </c>
      <c r="Q34" s="49">
        <f>IF(Q25&lt;&gt;0,FormData!Q26*Q31,0)</f>
        <v>0</v>
      </c>
      <c r="R34" s="49">
        <f>IF(R25&lt;&gt;0,FormData!R26*R31,0)</f>
        <v>0</v>
      </c>
      <c r="S34" s="49">
        <f>IF(S25&lt;&gt;0,FormData!S26*S31,0)</f>
        <v>0</v>
      </c>
      <c r="T34" s="49">
        <f>IF(T25&lt;&gt;0,FormData!T26*T31,0)</f>
        <v>0</v>
      </c>
      <c r="U34" s="71">
        <f>IF(U25&lt;&gt;0,FormData!U26*U31,0)</f>
        <v>0</v>
      </c>
    </row>
    <row r="35" spans="1:21" x14ac:dyDescent="0.3">
      <c r="A35" s="39" t="s">
        <v>42</v>
      </c>
      <c r="B35" s="49">
        <f>IF(B25&lt;&gt;0,B31+B34,0)</f>
        <v>0</v>
      </c>
      <c r="C35" s="49">
        <f>IF(C25&lt;&gt;0,C31+C34,0)</f>
        <v>0</v>
      </c>
      <c r="D35" s="49">
        <f>IF(D25&lt;&gt;0,D31+D34,0)</f>
        <v>0</v>
      </c>
      <c r="E35" s="49">
        <f t="shared" ref="E35:G35" si="2">IF(E25&lt;&gt;0,E31+E34,0)</f>
        <v>0</v>
      </c>
      <c r="F35" s="49">
        <f t="shared" si="2"/>
        <v>0</v>
      </c>
      <c r="G35" s="49">
        <f t="shared" si="2"/>
        <v>0</v>
      </c>
      <c r="H35" s="49">
        <f t="shared" ref="H35" si="3">IF(H25&lt;&gt;0,H31+H34,0)</f>
        <v>0</v>
      </c>
      <c r="I35" s="49">
        <f t="shared" ref="I35:J35" si="4">IF(I25&lt;&gt;0,I31+I34,0)</f>
        <v>0</v>
      </c>
      <c r="J35" s="49">
        <f t="shared" si="4"/>
        <v>0</v>
      </c>
      <c r="K35" s="49">
        <f t="shared" ref="K35:L35" si="5">IF(K25&lt;&gt;0,K31+K34,0)</f>
        <v>0</v>
      </c>
      <c r="L35" s="49">
        <f t="shared" si="5"/>
        <v>0</v>
      </c>
      <c r="M35" s="49">
        <f t="shared" ref="M35:N35" si="6">IF(M25&lt;&gt;0,M31+M34,0)</f>
        <v>0</v>
      </c>
      <c r="N35" s="49">
        <f t="shared" si="6"/>
        <v>0</v>
      </c>
      <c r="O35" s="49">
        <f t="shared" ref="O35:P35" si="7">IF(O25&lt;&gt;0,O31+O34,0)</f>
        <v>0</v>
      </c>
      <c r="P35" s="49">
        <f t="shared" si="7"/>
        <v>0</v>
      </c>
      <c r="Q35" s="49">
        <f t="shared" ref="Q35:R35" si="8">IF(Q25&lt;&gt;0,Q31+Q34,0)</f>
        <v>0</v>
      </c>
      <c r="R35" s="49">
        <f t="shared" si="8"/>
        <v>0</v>
      </c>
      <c r="S35" s="49">
        <f t="shared" ref="S35:T35" si="9">IF(S25&lt;&gt;0,S31+S34,0)</f>
        <v>0</v>
      </c>
      <c r="T35" s="49">
        <f t="shared" si="9"/>
        <v>0</v>
      </c>
      <c r="U35" s="71">
        <f t="shared" ref="U35" si="10">IF(U25&lt;&gt;0,U31+U34,0)</f>
        <v>0</v>
      </c>
    </row>
    <row r="36" spans="1:21" x14ac:dyDescent="0.3">
      <c r="A36" s="39" t="s">
        <v>91</v>
      </c>
      <c r="B36" s="62" t="s">
        <v>60</v>
      </c>
      <c r="C36" s="62" t="s">
        <v>60</v>
      </c>
      <c r="D36" s="62" t="s">
        <v>60</v>
      </c>
      <c r="E36" s="62" t="s">
        <v>60</v>
      </c>
      <c r="F36" s="62" t="s">
        <v>60</v>
      </c>
      <c r="G36" s="62" t="s">
        <v>60</v>
      </c>
      <c r="H36" s="62" t="s">
        <v>60</v>
      </c>
      <c r="I36" s="62" t="s">
        <v>60</v>
      </c>
      <c r="J36" s="62" t="s">
        <v>60</v>
      </c>
      <c r="K36" s="62" t="s">
        <v>60</v>
      </c>
      <c r="L36" s="62" t="s">
        <v>60</v>
      </c>
      <c r="M36" s="62" t="s">
        <v>60</v>
      </c>
      <c r="N36" s="62" t="s">
        <v>60</v>
      </c>
      <c r="O36" s="62" t="s">
        <v>60</v>
      </c>
      <c r="P36" s="62" t="s">
        <v>60</v>
      </c>
      <c r="Q36" s="62" t="s">
        <v>60</v>
      </c>
      <c r="R36" s="62" t="s">
        <v>60</v>
      </c>
      <c r="S36" s="62" t="s">
        <v>60</v>
      </c>
      <c r="T36" s="62" t="s">
        <v>60</v>
      </c>
      <c r="U36" s="68" t="s">
        <v>60</v>
      </c>
    </row>
    <row r="37" spans="1:21" x14ac:dyDescent="0.3">
      <c r="A37" s="39" t="s">
        <v>53</v>
      </c>
      <c r="B37" s="45">
        <f>IF(B36="Yes",FormData!B31,0)</f>
        <v>0</v>
      </c>
      <c r="C37" s="45">
        <f>IF(C36="Yes",FormData!C31,0)</f>
        <v>0</v>
      </c>
      <c r="D37" s="45">
        <f>IF(D36="Yes",FormData!D31,0)</f>
        <v>0</v>
      </c>
      <c r="E37" s="45">
        <f>IF(E36="Yes",FormData!E31,0)</f>
        <v>0</v>
      </c>
      <c r="F37" s="45">
        <f>IF(F36="Yes",FormData!F31,0)</f>
        <v>0</v>
      </c>
      <c r="G37" s="45">
        <f>IF(G36="Yes",FormData!G31,0)</f>
        <v>0</v>
      </c>
      <c r="H37" s="45">
        <f>IF(H36="Yes",FormData!H31,0)</f>
        <v>0</v>
      </c>
      <c r="I37" s="45">
        <f>IF(I36="Yes",FormData!I31,0)</f>
        <v>0</v>
      </c>
      <c r="J37" s="45">
        <f>IF(J36="Yes",FormData!J31,0)</f>
        <v>0</v>
      </c>
      <c r="K37" s="45">
        <f>IF(K36="Yes",FormData!K31,0)</f>
        <v>0</v>
      </c>
      <c r="L37" s="45">
        <f>IF(L36="Yes",FormData!L31,0)</f>
        <v>0</v>
      </c>
      <c r="M37" s="45">
        <f>IF(M36="Yes",FormData!M31,0)</f>
        <v>0</v>
      </c>
      <c r="N37" s="45">
        <f>IF(N36="Yes",FormData!N31,0)</f>
        <v>0</v>
      </c>
      <c r="O37" s="45">
        <f>IF(O36="Yes",FormData!O31,0)</f>
        <v>0</v>
      </c>
      <c r="P37" s="45">
        <f>IF(P36="Yes",FormData!P31,0)</f>
        <v>0</v>
      </c>
      <c r="Q37" s="45">
        <f>IF(Q36="Yes",FormData!Q31,0)</f>
        <v>0</v>
      </c>
      <c r="R37" s="45">
        <f>IF(R36="Yes",FormData!R31,0)</f>
        <v>0</v>
      </c>
      <c r="S37" s="45">
        <f>IF(S36="Yes",FormData!S31,0)</f>
        <v>0</v>
      </c>
      <c r="T37" s="45">
        <f>IF(T36="Yes",FormData!T31,0)</f>
        <v>0</v>
      </c>
      <c r="U37" s="73">
        <f>IF(U36="Yes",FormData!U31,0)</f>
        <v>0</v>
      </c>
    </row>
    <row r="38" spans="1:21" x14ac:dyDescent="0.3">
      <c r="A38" s="39" t="s">
        <v>95</v>
      </c>
      <c r="B38" s="45">
        <f t="shared" ref="B38:U38" si="11">IF(B25&lt;&gt;0,B31+B34+B37,0)</f>
        <v>0</v>
      </c>
      <c r="C38" s="45">
        <f t="shared" si="11"/>
        <v>0</v>
      </c>
      <c r="D38" s="45">
        <f t="shared" si="11"/>
        <v>0</v>
      </c>
      <c r="E38" s="45">
        <f t="shared" si="11"/>
        <v>0</v>
      </c>
      <c r="F38" s="45">
        <f t="shared" si="11"/>
        <v>0</v>
      </c>
      <c r="G38" s="45">
        <f t="shared" si="11"/>
        <v>0</v>
      </c>
      <c r="H38" s="45">
        <f t="shared" si="11"/>
        <v>0</v>
      </c>
      <c r="I38" s="45">
        <f t="shared" si="11"/>
        <v>0</v>
      </c>
      <c r="J38" s="45">
        <f t="shared" si="11"/>
        <v>0</v>
      </c>
      <c r="K38" s="45">
        <f t="shared" si="11"/>
        <v>0</v>
      </c>
      <c r="L38" s="45">
        <f t="shared" si="11"/>
        <v>0</v>
      </c>
      <c r="M38" s="45">
        <f t="shared" si="11"/>
        <v>0</v>
      </c>
      <c r="N38" s="45">
        <f t="shared" si="11"/>
        <v>0</v>
      </c>
      <c r="O38" s="45">
        <f t="shared" si="11"/>
        <v>0</v>
      </c>
      <c r="P38" s="45">
        <f t="shared" si="11"/>
        <v>0</v>
      </c>
      <c r="Q38" s="45">
        <f t="shared" si="11"/>
        <v>0</v>
      </c>
      <c r="R38" s="45">
        <f t="shared" si="11"/>
        <v>0</v>
      </c>
      <c r="S38" s="45">
        <f t="shared" si="11"/>
        <v>0</v>
      </c>
      <c r="T38" s="45">
        <f t="shared" si="11"/>
        <v>0</v>
      </c>
      <c r="U38" s="74">
        <f t="shared" si="11"/>
        <v>0</v>
      </c>
    </row>
    <row r="39" spans="1:21" x14ac:dyDescent="0.3">
      <c r="A39" s="46" t="s">
        <v>98</v>
      </c>
      <c r="B39" s="34">
        <f>SUM(B35:U35)</f>
        <v>0</v>
      </c>
      <c r="C39" s="107"/>
      <c r="D39" s="107"/>
      <c r="E39" s="107"/>
      <c r="F39" s="107"/>
      <c r="G39" s="107"/>
      <c r="H39" s="107"/>
      <c r="I39" s="107"/>
      <c r="J39" s="107"/>
      <c r="K39" s="107"/>
      <c r="L39" s="107"/>
      <c r="M39" s="107"/>
      <c r="N39" s="107"/>
      <c r="O39" s="107"/>
      <c r="P39" s="107"/>
      <c r="Q39" s="107"/>
      <c r="R39" s="107"/>
      <c r="S39" s="107"/>
      <c r="T39" s="107"/>
      <c r="U39" s="108"/>
    </row>
    <row r="40" spans="1:21" x14ac:dyDescent="0.3">
      <c r="A40" s="50" t="s">
        <v>99</v>
      </c>
      <c r="B40" s="51">
        <f>SUM(B37:U37)</f>
        <v>0</v>
      </c>
      <c r="C40" s="109"/>
      <c r="D40" s="109"/>
      <c r="E40" s="109"/>
      <c r="F40" s="109"/>
      <c r="G40" s="109"/>
      <c r="H40" s="109"/>
      <c r="I40" s="109"/>
      <c r="J40" s="109"/>
      <c r="K40" s="109"/>
      <c r="L40" s="109"/>
      <c r="M40" s="109"/>
      <c r="N40" s="109"/>
      <c r="O40" s="109"/>
      <c r="P40" s="109"/>
      <c r="Q40" s="109"/>
      <c r="R40" s="109"/>
      <c r="S40" s="109"/>
      <c r="T40" s="109"/>
      <c r="U40" s="110"/>
    </row>
    <row r="41" spans="1:21" x14ac:dyDescent="0.3">
      <c r="A41" s="46" t="s">
        <v>100</v>
      </c>
      <c r="B41" s="34">
        <f>B39+B40</f>
        <v>0</v>
      </c>
      <c r="C41" s="109"/>
      <c r="D41" s="109"/>
      <c r="E41" s="109"/>
      <c r="F41" s="109"/>
      <c r="G41" s="109"/>
      <c r="H41" s="109"/>
      <c r="I41" s="109"/>
      <c r="J41" s="109"/>
      <c r="K41" s="109"/>
      <c r="L41" s="109"/>
      <c r="M41" s="109"/>
      <c r="N41" s="109"/>
      <c r="O41" s="109"/>
      <c r="P41" s="109"/>
      <c r="Q41" s="109"/>
      <c r="R41" s="109"/>
      <c r="S41" s="109"/>
      <c r="T41" s="109"/>
      <c r="U41" s="110"/>
    </row>
    <row r="42" spans="1:21" x14ac:dyDescent="0.3">
      <c r="A42" s="39"/>
      <c r="C42" s="109"/>
      <c r="D42" s="109"/>
      <c r="E42" s="109"/>
      <c r="F42" s="109"/>
      <c r="G42" s="109"/>
      <c r="H42" s="109"/>
      <c r="I42" s="109"/>
      <c r="J42" s="109"/>
      <c r="K42" s="109"/>
      <c r="L42" s="109"/>
      <c r="M42" s="109"/>
      <c r="N42" s="109"/>
      <c r="O42" s="109"/>
      <c r="P42" s="109"/>
      <c r="Q42" s="109"/>
      <c r="R42" s="109"/>
      <c r="S42" s="109"/>
      <c r="T42" s="109"/>
      <c r="U42" s="110"/>
    </row>
    <row r="43" spans="1:21" ht="18" x14ac:dyDescent="0.3">
      <c r="A43" s="52" t="s">
        <v>48</v>
      </c>
      <c r="B43" s="35"/>
      <c r="C43" s="109"/>
      <c r="D43" s="109"/>
      <c r="E43" s="109"/>
      <c r="F43" s="109"/>
      <c r="G43" s="109"/>
      <c r="H43" s="109"/>
      <c r="I43" s="109"/>
      <c r="J43" s="109"/>
      <c r="K43" s="109"/>
      <c r="L43" s="109"/>
      <c r="M43" s="109"/>
      <c r="N43" s="109"/>
      <c r="O43" s="109"/>
      <c r="P43" s="109"/>
      <c r="Q43" s="109"/>
      <c r="R43" s="109"/>
      <c r="S43" s="109"/>
      <c r="T43" s="109"/>
      <c r="U43" s="110"/>
    </row>
    <row r="44" spans="1:21" ht="18" x14ac:dyDescent="0.3">
      <c r="A44" s="53" t="s">
        <v>101</v>
      </c>
      <c r="B44" s="54">
        <f>B21 + B41</f>
        <v>0</v>
      </c>
      <c r="C44" s="111"/>
      <c r="D44" s="111"/>
      <c r="E44" s="111"/>
      <c r="F44" s="111"/>
      <c r="G44" s="111"/>
      <c r="H44" s="111"/>
      <c r="I44" s="111"/>
      <c r="J44" s="111"/>
      <c r="K44" s="111"/>
      <c r="L44" s="111"/>
      <c r="M44" s="111"/>
      <c r="N44" s="111"/>
      <c r="O44" s="111"/>
      <c r="P44" s="111"/>
      <c r="Q44" s="111"/>
      <c r="R44" s="111"/>
      <c r="S44" s="111"/>
      <c r="T44" s="111"/>
      <c r="U44" s="112"/>
    </row>
    <row r="46" spans="1:21" x14ac:dyDescent="0.3">
      <c r="N46" s="56" t="str">
        <f>IF(N25&lt;&gt;0,VLOOKUP(N25,FormEvents!$A2:$F337,4,FALSE),"")</f>
        <v/>
      </c>
    </row>
  </sheetData>
  <sheetProtection algorithmName="SHA-512" hashValue="xxJfnpE2iv8WRCT4hTB8P8oFO94mQp6SpKfN6gYMOzBZ89X650DQJB5JiMdZ4TmmyTurndIULt8UG0OBhflFCw==" saltValue="0WW8X0cIVzklMxvNPmbV1A==" spinCount="100000" sheet="1" objects="1" scenarios="1"/>
  <dataConsolidate/>
  <mergeCells count="7">
    <mergeCell ref="G1:U8"/>
    <mergeCell ref="C39:U44"/>
    <mergeCell ref="A9:U9"/>
    <mergeCell ref="A23:U23"/>
    <mergeCell ref="A16:B16"/>
    <mergeCell ref="C14:E22"/>
    <mergeCell ref="F14:U22"/>
  </mergeCells>
  <phoneticPr fontId="5"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95E90AF-D7B0-414D-AC78-A416D4ABED2B}">
          <x14:formula1>
            <xm:f>FormData!$H$2:$H$3</xm:f>
          </x14:formula1>
          <xm:sqref>B36:U36</xm:sqref>
        </x14:dataValidation>
        <x14:dataValidation type="list" allowBlank="1" showInputMessage="1" showErrorMessage="1" xr:uid="{BFCBAB16-F632-426F-9557-7B5804481510}">
          <x14:formula1>
            <xm:f>FormData!$B$2:$B$7</xm:f>
          </x14:formula1>
          <xm:sqref>B11:U11</xm:sqref>
        </x14:dataValidation>
        <x14:dataValidation type="list" allowBlank="1" showInputMessage="1" showErrorMessage="1" xr:uid="{7A95508F-8455-40DC-A0FE-ACD8D666934D}">
          <x14:formula1>
            <xm:f>FormData!$G$2:$G$17</xm:f>
          </x14:formula1>
          <xm:sqref>B32:U33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B6CB-539D-40AC-B18D-65035F802AC7}">
  <dimension ref="A1:U40"/>
  <sheetViews>
    <sheetView workbookViewId="0">
      <selection activeCell="G16" sqref="G16"/>
    </sheetView>
  </sheetViews>
  <sheetFormatPr defaultRowHeight="14.4" x14ac:dyDescent="0.3"/>
  <cols>
    <col min="1" max="1" width="19.5546875" customWidth="1"/>
    <col min="2" max="2" width="14.5546875" style="15" customWidth="1"/>
    <col min="3" max="6" width="14" style="15" customWidth="1"/>
    <col min="7" max="7" width="18.33203125" style="3" customWidth="1"/>
    <col min="9" max="9" width="17.88671875" style="15" customWidth="1"/>
  </cols>
  <sheetData>
    <row r="1" spans="1:9" x14ac:dyDescent="0.3">
      <c r="A1" s="19" t="s">
        <v>59</v>
      </c>
      <c r="B1" s="20" t="s">
        <v>61</v>
      </c>
      <c r="C1" s="20" t="s">
        <v>58</v>
      </c>
      <c r="D1" s="16" t="s">
        <v>68</v>
      </c>
      <c r="E1" s="16" t="s">
        <v>89</v>
      </c>
      <c r="F1" s="16" t="s">
        <v>58</v>
      </c>
      <c r="G1" s="2" t="s">
        <v>57</v>
      </c>
      <c r="H1" s="16" t="s">
        <v>73</v>
      </c>
      <c r="I1" s="16" t="s">
        <v>6</v>
      </c>
    </row>
    <row r="2" spans="1:9" x14ac:dyDescent="0.3">
      <c r="A2" s="21" t="s">
        <v>17</v>
      </c>
      <c r="B2" s="20" t="s">
        <v>60</v>
      </c>
      <c r="C2" s="20"/>
      <c r="D2" s="15" t="s">
        <v>17</v>
      </c>
      <c r="E2" s="16"/>
      <c r="F2" s="16"/>
      <c r="G2" s="2" t="s">
        <v>60</v>
      </c>
      <c r="H2" t="s">
        <v>17</v>
      </c>
      <c r="I2" s="14" t="s">
        <v>189</v>
      </c>
    </row>
    <row r="3" spans="1:9" x14ac:dyDescent="0.3">
      <c r="A3" s="21" t="s">
        <v>68</v>
      </c>
      <c r="B3" s="22" t="s">
        <v>10</v>
      </c>
      <c r="C3" s="22">
        <v>450</v>
      </c>
      <c r="D3" s="15" t="s">
        <v>68</v>
      </c>
      <c r="E3" s="15" t="s">
        <v>10</v>
      </c>
      <c r="F3" s="15">
        <v>45</v>
      </c>
      <c r="G3" s="14" t="s">
        <v>194</v>
      </c>
      <c r="H3" s="15" t="s">
        <v>60</v>
      </c>
      <c r="I3" s="14" t="s">
        <v>190</v>
      </c>
    </row>
    <row r="4" spans="1:9" x14ac:dyDescent="0.3">
      <c r="A4" s="21"/>
      <c r="B4" s="22" t="s">
        <v>54</v>
      </c>
      <c r="C4" s="22">
        <v>700</v>
      </c>
      <c r="E4" s="15" t="s">
        <v>11</v>
      </c>
      <c r="F4" s="15">
        <v>75</v>
      </c>
      <c r="G4" s="10" t="s">
        <v>195</v>
      </c>
      <c r="I4" s="14" t="s">
        <v>191</v>
      </c>
    </row>
    <row r="5" spans="1:9" x14ac:dyDescent="0.3">
      <c r="A5" s="21"/>
      <c r="B5" s="22" t="s">
        <v>55</v>
      </c>
      <c r="C5" s="22">
        <v>1400</v>
      </c>
      <c r="E5" s="15" t="s">
        <v>12</v>
      </c>
      <c r="F5" s="15">
        <v>75</v>
      </c>
      <c r="G5" s="10" t="s">
        <v>196</v>
      </c>
      <c r="I5" s="95" t="s">
        <v>192</v>
      </c>
    </row>
    <row r="6" spans="1:9" x14ac:dyDescent="0.3">
      <c r="A6" s="21"/>
      <c r="B6" s="22" t="s">
        <v>15</v>
      </c>
      <c r="C6" s="22">
        <v>1400</v>
      </c>
      <c r="E6" s="15" t="s">
        <v>13</v>
      </c>
      <c r="F6" s="15">
        <v>140</v>
      </c>
      <c r="G6" s="13" t="s">
        <v>197</v>
      </c>
      <c r="I6" s="15" t="s">
        <v>193</v>
      </c>
    </row>
    <row r="7" spans="1:9" x14ac:dyDescent="0.3">
      <c r="A7" s="21"/>
      <c r="B7" s="22" t="s">
        <v>16</v>
      </c>
      <c r="C7" s="22">
        <v>1600</v>
      </c>
      <c r="E7" s="15" t="s">
        <v>14</v>
      </c>
      <c r="F7" s="15">
        <v>140</v>
      </c>
      <c r="G7" s="13" t="s">
        <v>198</v>
      </c>
    </row>
    <row r="8" spans="1:9" x14ac:dyDescent="0.3">
      <c r="A8" s="19" t="s">
        <v>62</v>
      </c>
      <c r="B8" s="22"/>
      <c r="C8" s="22"/>
      <c r="D8" s="16"/>
      <c r="E8" s="15" t="s">
        <v>15</v>
      </c>
      <c r="F8" s="15">
        <v>140</v>
      </c>
      <c r="G8" s="13" t="s">
        <v>199</v>
      </c>
    </row>
    <row r="9" spans="1:9" x14ac:dyDescent="0.3">
      <c r="A9" s="21" t="s">
        <v>17</v>
      </c>
      <c r="B9" s="20" t="s">
        <v>56</v>
      </c>
      <c r="C9" s="20" t="s">
        <v>64</v>
      </c>
      <c r="D9" s="15">
        <v>15</v>
      </c>
      <c r="E9" s="15" t="s">
        <v>16</v>
      </c>
      <c r="F9" s="15">
        <v>240</v>
      </c>
      <c r="G9" s="10" t="s">
        <v>200</v>
      </c>
    </row>
    <row r="10" spans="1:9" x14ac:dyDescent="0.3">
      <c r="A10" s="21" t="s">
        <v>60</v>
      </c>
      <c r="B10" s="22">
        <v>150</v>
      </c>
      <c r="C10" s="22"/>
      <c r="G10" s="10" t="s">
        <v>201</v>
      </c>
    </row>
    <row r="11" spans="1:9" x14ac:dyDescent="0.3">
      <c r="A11" s="21"/>
      <c r="B11" s="22"/>
      <c r="C11" s="22"/>
      <c r="G11" s="10" t="s">
        <v>202</v>
      </c>
    </row>
    <row r="12" spans="1:9" x14ac:dyDescent="0.3">
      <c r="A12" s="19" t="s">
        <v>63</v>
      </c>
      <c r="B12" s="22"/>
      <c r="C12" s="22"/>
      <c r="D12" s="16"/>
      <c r="G12" s="13" t="s">
        <v>203</v>
      </c>
    </row>
    <row r="13" spans="1:9" x14ac:dyDescent="0.3">
      <c r="A13" s="21" t="s">
        <v>17</v>
      </c>
      <c r="B13" s="20" t="s">
        <v>56</v>
      </c>
      <c r="C13" s="20" t="s">
        <v>64</v>
      </c>
      <c r="D13" s="15">
        <v>20</v>
      </c>
      <c r="E13" s="16"/>
      <c r="F13" s="16"/>
      <c r="G13" s="13" t="s">
        <v>204</v>
      </c>
    </row>
    <row r="14" spans="1:9" x14ac:dyDescent="0.3">
      <c r="A14" s="21" t="s">
        <v>60</v>
      </c>
      <c r="B14" s="22">
        <v>200</v>
      </c>
      <c r="C14" s="22"/>
      <c r="G14" s="13" t="s">
        <v>205</v>
      </c>
    </row>
    <row r="15" spans="1:9" x14ac:dyDescent="0.3">
      <c r="B15" s="22">
        <v>0</v>
      </c>
      <c r="C15" s="22"/>
      <c r="G15" s="3" t="s">
        <v>206</v>
      </c>
    </row>
    <row r="16" spans="1:9" x14ac:dyDescent="0.3">
      <c r="G16" s="3" t="s">
        <v>207</v>
      </c>
    </row>
    <row r="22" spans="1:21" x14ac:dyDescent="0.3">
      <c r="A22" s="23" t="s">
        <v>72</v>
      </c>
      <c r="F22" s="16"/>
    </row>
    <row r="23" spans="1:21" x14ac:dyDescent="0.3">
      <c r="A23" s="1" t="s">
        <v>90</v>
      </c>
      <c r="B23" s="29">
        <v>1</v>
      </c>
      <c r="C23" s="29">
        <v>2</v>
      </c>
      <c r="D23" s="29">
        <v>3</v>
      </c>
      <c r="E23" s="29">
        <v>4</v>
      </c>
      <c r="F23" s="29">
        <v>5</v>
      </c>
      <c r="G23" s="30">
        <v>6</v>
      </c>
      <c r="H23" s="29">
        <v>7</v>
      </c>
      <c r="I23" s="29">
        <v>8</v>
      </c>
      <c r="J23" s="29">
        <v>9</v>
      </c>
      <c r="K23" s="29">
        <v>10</v>
      </c>
      <c r="L23" s="29">
        <v>11</v>
      </c>
      <c r="M23" s="29">
        <v>12</v>
      </c>
      <c r="N23" s="29">
        <v>13</v>
      </c>
      <c r="O23" s="29">
        <v>14</v>
      </c>
      <c r="P23" s="29">
        <v>15</v>
      </c>
      <c r="Q23" s="29">
        <v>16</v>
      </c>
      <c r="R23" s="29">
        <v>17</v>
      </c>
      <c r="S23" s="29">
        <v>18</v>
      </c>
      <c r="T23" s="29">
        <v>19</v>
      </c>
      <c r="U23" s="29">
        <v>20</v>
      </c>
    </row>
    <row r="24" spans="1:21" x14ac:dyDescent="0.3">
      <c r="A24" s="31" t="s">
        <v>69</v>
      </c>
      <c r="B24" s="32" t="str">
        <f>IF(BoatRentalForm!B32&lt;&gt;"No",1, "0")</f>
        <v>0</v>
      </c>
      <c r="C24" s="32" t="str">
        <f>IF(BoatRentalForm!C32&lt;&gt;"No",1, "0")</f>
        <v>0</v>
      </c>
      <c r="D24" s="32" t="str">
        <f>IF(BoatRentalForm!D32&lt;&gt;"No",1, "0")</f>
        <v>0</v>
      </c>
      <c r="E24" s="32" t="str">
        <f>IF(BoatRentalForm!E32&lt;&gt;"No",1, "0")</f>
        <v>0</v>
      </c>
      <c r="F24" s="32" t="str">
        <f>IF(BoatRentalForm!F32&lt;&gt;"No",1, "0")</f>
        <v>0</v>
      </c>
      <c r="G24" s="32" t="str">
        <f>IF(BoatRentalForm!G32&lt;&gt;"No",1, "0")</f>
        <v>0</v>
      </c>
      <c r="H24" s="32" t="str">
        <f>IF(BoatRentalForm!H32&lt;&gt;"No",1, "0")</f>
        <v>0</v>
      </c>
      <c r="I24" s="32" t="str">
        <f>IF(BoatRentalForm!I32&lt;&gt;"No",1, "0")</f>
        <v>0</v>
      </c>
      <c r="J24" s="32" t="str">
        <f>IF(BoatRentalForm!J32&lt;&gt;"No",1, "0")</f>
        <v>0</v>
      </c>
      <c r="K24" s="32" t="str">
        <f>IF(BoatRentalForm!K32&lt;&gt;"No",1, "0")</f>
        <v>0</v>
      </c>
      <c r="L24" s="32" t="str">
        <f>IF(BoatRentalForm!L32&lt;&gt;"No",1, "0")</f>
        <v>0</v>
      </c>
      <c r="M24" s="32" t="str">
        <f>IF(BoatRentalForm!M32&lt;&gt;"No",1, "0")</f>
        <v>0</v>
      </c>
      <c r="N24" s="32" t="str">
        <f>IF(BoatRentalForm!N32&lt;&gt;"No",1, "0")</f>
        <v>0</v>
      </c>
      <c r="O24" s="32" t="str">
        <f>IF(BoatRentalForm!O32&lt;&gt;"No",1, "0")</f>
        <v>0</v>
      </c>
      <c r="P24" s="32" t="str">
        <f>IF(BoatRentalForm!P32&lt;&gt;"No",1, "0")</f>
        <v>0</v>
      </c>
      <c r="Q24" s="32" t="str">
        <f>IF(BoatRentalForm!Q32&lt;&gt;"No",1, "0")</f>
        <v>0</v>
      </c>
      <c r="R24" s="32" t="str">
        <f>IF(BoatRentalForm!R32&lt;&gt;"No",1, "0")</f>
        <v>0</v>
      </c>
      <c r="S24" s="32" t="str">
        <f>IF(BoatRentalForm!S32&lt;&gt;"No",1, "0")</f>
        <v>0</v>
      </c>
      <c r="T24" s="32" t="str">
        <f>IF(BoatRentalForm!T32&lt;&gt;"No",1, "0")</f>
        <v>0</v>
      </c>
      <c r="U24" s="32" t="str">
        <f>IF(BoatRentalForm!U32&lt;&gt;"No",1, "0")</f>
        <v>0</v>
      </c>
    </row>
    <row r="25" spans="1:21" x14ac:dyDescent="0.3">
      <c r="A25" t="s">
        <v>70</v>
      </c>
      <c r="B25" s="27" t="str">
        <f>IF(BoatRentalForm!B33&lt;&gt;"No",1, "0")</f>
        <v>0</v>
      </c>
      <c r="C25" s="27" t="str">
        <f>IF(BoatRentalForm!C33&lt;&gt;"No",1, "0")</f>
        <v>0</v>
      </c>
      <c r="D25" s="27" t="str">
        <f>IF(BoatRentalForm!D33&lt;&gt;"No",1, "0")</f>
        <v>0</v>
      </c>
      <c r="E25" s="27" t="str">
        <f>IF(BoatRentalForm!E33&lt;&gt;"No",1, "0")</f>
        <v>0</v>
      </c>
      <c r="F25" s="27" t="str">
        <f>IF(BoatRentalForm!F33&lt;&gt;"No",1, "0")</f>
        <v>0</v>
      </c>
      <c r="G25" s="27" t="str">
        <f>IF(BoatRentalForm!G33&lt;&gt;"No",1, "0")</f>
        <v>0</v>
      </c>
      <c r="H25" s="27" t="str">
        <f>IF(BoatRentalForm!H33&lt;&gt;"No",1, "0")</f>
        <v>0</v>
      </c>
      <c r="I25" s="27" t="str">
        <f>IF(BoatRentalForm!I33&lt;&gt;"No",1, "0")</f>
        <v>0</v>
      </c>
      <c r="J25" s="27" t="str">
        <f>IF(BoatRentalForm!J33&lt;&gt;"No",1, "0")</f>
        <v>0</v>
      </c>
      <c r="K25" s="27" t="str">
        <f>IF(BoatRentalForm!K33&lt;&gt;"No",1, "0")</f>
        <v>0</v>
      </c>
      <c r="L25" s="27" t="str">
        <f>IF(BoatRentalForm!L33&lt;&gt;"No",1, "0")</f>
        <v>0</v>
      </c>
      <c r="M25" s="27" t="str">
        <f>IF(BoatRentalForm!M33&lt;&gt;"No",1, "0")</f>
        <v>0</v>
      </c>
      <c r="N25" s="27" t="str">
        <f>IF(BoatRentalForm!N33&lt;&gt;"No",1, "0")</f>
        <v>0</v>
      </c>
      <c r="O25" s="27" t="str">
        <f>IF(BoatRentalForm!O33&lt;&gt;"No",1, "0")</f>
        <v>0</v>
      </c>
      <c r="P25" s="27" t="str">
        <f>IF(BoatRentalForm!P33&lt;&gt;"No",1, "0")</f>
        <v>0</v>
      </c>
      <c r="Q25" s="27" t="str">
        <f>IF(BoatRentalForm!Q33&lt;&gt;"No",1, "0")</f>
        <v>0</v>
      </c>
      <c r="R25" s="27" t="str">
        <f>IF(BoatRentalForm!R33&lt;&gt;"No",1, "0")</f>
        <v>0</v>
      </c>
      <c r="S25" s="27" t="str">
        <f>IF(BoatRentalForm!S33&lt;&gt;"No",1, "0")</f>
        <v>0</v>
      </c>
      <c r="T25" s="27" t="str">
        <f>IF(BoatRentalForm!T33&lt;&gt;"No",1, "0")</f>
        <v>0</v>
      </c>
      <c r="U25" s="27" t="str">
        <f>IF(BoatRentalForm!U33&lt;&gt;"No",1, "0")</f>
        <v>0</v>
      </c>
    </row>
    <row r="26" spans="1:21" x14ac:dyDescent="0.3">
      <c r="A26" t="s">
        <v>71</v>
      </c>
      <c r="B26" s="27">
        <f>B24+B25</f>
        <v>0</v>
      </c>
      <c r="C26" s="27">
        <f>C24+C25</f>
        <v>0</v>
      </c>
      <c r="D26" s="27">
        <f t="shared" ref="D26:F26" si="0">D24+D25</f>
        <v>0</v>
      </c>
      <c r="E26" s="27">
        <f t="shared" si="0"/>
        <v>0</v>
      </c>
      <c r="F26" s="27">
        <f t="shared" si="0"/>
        <v>0</v>
      </c>
      <c r="G26" s="27">
        <f t="shared" ref="G26:I26" si="1">G24+G25</f>
        <v>0</v>
      </c>
      <c r="H26" s="27">
        <f t="shared" si="1"/>
        <v>0</v>
      </c>
      <c r="I26" s="27">
        <f t="shared" si="1"/>
        <v>0</v>
      </c>
      <c r="J26" s="27">
        <f t="shared" ref="J26:L26" si="2">J24+J25</f>
        <v>0</v>
      </c>
      <c r="K26" s="27">
        <f t="shared" si="2"/>
        <v>0</v>
      </c>
      <c r="L26" s="27">
        <f t="shared" si="2"/>
        <v>0</v>
      </c>
      <c r="M26" s="27">
        <f t="shared" ref="M26:O26" si="3">M24+M25</f>
        <v>0</v>
      </c>
      <c r="N26" s="27">
        <f t="shared" si="3"/>
        <v>0</v>
      </c>
      <c r="O26" s="27">
        <f t="shared" si="3"/>
        <v>0</v>
      </c>
      <c r="P26" s="27">
        <f t="shared" ref="P26:R26" si="4">P24+P25</f>
        <v>0</v>
      </c>
      <c r="Q26" s="27">
        <f t="shared" si="4"/>
        <v>0</v>
      </c>
      <c r="R26" s="27">
        <f t="shared" si="4"/>
        <v>0</v>
      </c>
      <c r="S26" s="27">
        <f t="shared" ref="S26:U26" si="5">S24+S25</f>
        <v>0</v>
      </c>
      <c r="T26" s="27">
        <f t="shared" si="5"/>
        <v>0</v>
      </c>
      <c r="U26" s="27">
        <f t="shared" si="5"/>
        <v>0</v>
      </c>
    </row>
    <row r="27" spans="1:21" x14ac:dyDescent="0.3">
      <c r="A27" s="16" t="s">
        <v>76</v>
      </c>
      <c r="B27" s="27">
        <f>B26+1</f>
        <v>1</v>
      </c>
      <c r="C27" s="27">
        <f>C26+1</f>
        <v>1</v>
      </c>
      <c r="D27" s="27">
        <f t="shared" ref="D27:F27" si="6">D26+1</f>
        <v>1</v>
      </c>
      <c r="E27" s="27">
        <f t="shared" si="6"/>
        <v>1</v>
      </c>
      <c r="F27" s="27">
        <f t="shared" si="6"/>
        <v>1</v>
      </c>
      <c r="G27" s="27">
        <f t="shared" ref="G27:I27" si="7">G26+1</f>
        <v>1</v>
      </c>
      <c r="H27" s="27">
        <f t="shared" si="7"/>
        <v>1</v>
      </c>
      <c r="I27" s="27">
        <f t="shared" si="7"/>
        <v>1</v>
      </c>
      <c r="J27" s="27">
        <f t="shared" ref="J27:L27" si="8">J26+1</f>
        <v>1</v>
      </c>
      <c r="K27" s="27">
        <f t="shared" si="8"/>
        <v>1</v>
      </c>
      <c r="L27" s="27">
        <f t="shared" si="8"/>
        <v>1</v>
      </c>
      <c r="M27" s="27">
        <f t="shared" ref="M27:O27" si="9">M26+1</f>
        <v>1</v>
      </c>
      <c r="N27" s="27">
        <f t="shared" si="9"/>
        <v>1</v>
      </c>
      <c r="O27" s="27">
        <f t="shared" si="9"/>
        <v>1</v>
      </c>
      <c r="P27" s="27">
        <f t="shared" ref="P27:R27" si="10">P26+1</f>
        <v>1</v>
      </c>
      <c r="Q27" s="27">
        <f t="shared" si="10"/>
        <v>1</v>
      </c>
      <c r="R27" s="27">
        <f t="shared" si="10"/>
        <v>1</v>
      </c>
      <c r="S27" s="27">
        <f t="shared" ref="S27:U27" si="11">S26+1</f>
        <v>1</v>
      </c>
      <c r="T27" s="27">
        <f t="shared" si="11"/>
        <v>1</v>
      </c>
      <c r="U27" s="27">
        <f t="shared" si="11"/>
        <v>1</v>
      </c>
    </row>
    <row r="28" spans="1:21" x14ac:dyDescent="0.3">
      <c r="A28" s="1" t="s">
        <v>74</v>
      </c>
      <c r="B28" s="27" t="str">
        <f>LEFT(BoatRentalForm!B29,1)</f>
        <v/>
      </c>
      <c r="C28" s="33" t="str">
        <f>LEFT(BoatRentalForm!C29,1)</f>
        <v/>
      </c>
      <c r="D28" s="27" t="str">
        <f>LEFT(BoatRentalForm!D29,1)</f>
        <v/>
      </c>
      <c r="E28" s="27" t="str">
        <f>LEFT(BoatRentalForm!E29,1)</f>
        <v/>
      </c>
      <c r="F28" s="33" t="str">
        <f>LEFT(BoatRentalForm!F29,1)</f>
        <v/>
      </c>
      <c r="G28" s="27" t="str">
        <f>LEFT(BoatRentalForm!G29,1)</f>
        <v/>
      </c>
      <c r="H28" s="27" t="str">
        <f>LEFT(BoatRentalForm!H29,1)</f>
        <v/>
      </c>
      <c r="I28" s="33" t="str">
        <f>LEFT(BoatRentalForm!I29,1)</f>
        <v/>
      </c>
      <c r="J28" s="27" t="str">
        <f>LEFT(BoatRentalForm!J29,1)</f>
        <v/>
      </c>
      <c r="K28" s="27" t="str">
        <f>LEFT(BoatRentalForm!K29,1)</f>
        <v/>
      </c>
      <c r="L28" s="33" t="str">
        <f>LEFT(BoatRentalForm!L29,1)</f>
        <v/>
      </c>
      <c r="M28" s="27" t="str">
        <f>LEFT(BoatRentalForm!M29,1)</f>
        <v/>
      </c>
      <c r="N28" s="27" t="str">
        <f>LEFT(BoatRentalForm!N29,1)</f>
        <v/>
      </c>
      <c r="O28" s="33" t="str">
        <f>LEFT(BoatRentalForm!O29,1)</f>
        <v/>
      </c>
      <c r="P28" s="27" t="str">
        <f>LEFT(BoatRentalForm!P29,1)</f>
        <v/>
      </c>
      <c r="Q28" s="27" t="str">
        <f>LEFT(BoatRentalForm!Q29,1)</f>
        <v/>
      </c>
      <c r="R28" s="33" t="str">
        <f>LEFT(BoatRentalForm!R29,1)</f>
        <v/>
      </c>
      <c r="S28" s="27" t="str">
        <f>LEFT(BoatRentalForm!S29,1)</f>
        <v/>
      </c>
      <c r="T28" s="27" t="str">
        <f>LEFT(BoatRentalForm!T29,1)</f>
        <v/>
      </c>
      <c r="U28" s="33" t="str">
        <f>LEFT(BoatRentalForm!U29,1)</f>
        <v/>
      </c>
    </row>
    <row r="29" spans="1:21" x14ac:dyDescent="0.3">
      <c r="A29" s="15" t="s">
        <v>75</v>
      </c>
      <c r="B29" s="27" t="b">
        <f>IF(BoatRentalForm!B36="YES",(IF(BoatRentalForm!B30="Scull",B28,0)))</f>
        <v>0</v>
      </c>
      <c r="C29" s="33" t="b">
        <f>IF(BoatRentalForm!C36="YES",(IF(BoatRentalForm!C30="Scull",C28,0)))</f>
        <v>0</v>
      </c>
      <c r="D29" s="27" t="b">
        <f>IF(BoatRentalForm!D36="YES",(IF(BoatRentalForm!D30="Scull",D28,0)))</f>
        <v>0</v>
      </c>
      <c r="E29" s="27" t="b">
        <f>IF(BoatRentalForm!E36="YES",(IF(BoatRentalForm!E30="Scull",E28,0)))</f>
        <v>0</v>
      </c>
      <c r="F29" s="33" t="b">
        <f>IF(BoatRentalForm!F36="YES",(IF(BoatRentalForm!F30="Scull",F28,0)))</f>
        <v>0</v>
      </c>
      <c r="G29" s="27" t="b">
        <f>IF(BoatRentalForm!G36="YES",(IF(BoatRentalForm!G30="Scull",G28,0)))</f>
        <v>0</v>
      </c>
      <c r="H29" s="27" t="b">
        <f>IF(BoatRentalForm!H36="YES",(IF(BoatRentalForm!H30="Scull",H28,0)))</f>
        <v>0</v>
      </c>
      <c r="I29" s="33" t="b">
        <f>IF(BoatRentalForm!I36="YES",(IF(BoatRentalForm!I30="Scull",I28,0)))</f>
        <v>0</v>
      </c>
      <c r="J29" s="27" t="b">
        <f>IF(BoatRentalForm!J36="YES",(IF(BoatRentalForm!J30="Scull",J28,0)))</f>
        <v>0</v>
      </c>
      <c r="K29" s="27" t="b">
        <f>IF(BoatRentalForm!K36="YES",(IF(BoatRentalForm!K30="Scull",K28,0)))</f>
        <v>0</v>
      </c>
      <c r="L29" s="33" t="b">
        <f>IF(BoatRentalForm!L36="YES",(IF(BoatRentalForm!L30="Scull",L28,0)))</f>
        <v>0</v>
      </c>
      <c r="M29" s="27" t="b">
        <f>IF(BoatRentalForm!M36="YES",(IF(BoatRentalForm!M30="Scull",M28,0)))</f>
        <v>0</v>
      </c>
      <c r="N29" s="27" t="b">
        <f>IF(BoatRentalForm!N36="YES",(IF(BoatRentalForm!N30="Scull",N28,0)))</f>
        <v>0</v>
      </c>
      <c r="O29" s="33" t="b">
        <f>IF(BoatRentalForm!O36="YES",(IF(BoatRentalForm!O30="Scull",O28,0)))</f>
        <v>0</v>
      </c>
      <c r="P29" s="27" t="b">
        <f>IF(BoatRentalForm!P36="YES",(IF(BoatRentalForm!P30="Scull",P28,0)))</f>
        <v>0</v>
      </c>
      <c r="Q29" s="27" t="b">
        <f>IF(BoatRentalForm!Q36="YES",(IF(BoatRentalForm!Q30="Scull",Q28,0)))</f>
        <v>0</v>
      </c>
      <c r="R29" s="33" t="b">
        <f>IF(BoatRentalForm!R36="YES",(IF(BoatRentalForm!R30="Scull",R28,0)))</f>
        <v>0</v>
      </c>
      <c r="S29" s="27" t="b">
        <f>IF(BoatRentalForm!S36="YES",(IF(BoatRentalForm!S30="Scull",S28,0)))</f>
        <v>0</v>
      </c>
      <c r="T29" s="27" t="b">
        <f>IF(BoatRentalForm!T36="YES",(IF(BoatRentalForm!T30="Scull",T28,0)))</f>
        <v>0</v>
      </c>
      <c r="U29" s="33" t="b">
        <f>IF(BoatRentalForm!U36="YES",(IF(BoatRentalForm!U30="Scull",U28,0)))</f>
        <v>0</v>
      </c>
    </row>
    <row r="30" spans="1:21" x14ac:dyDescent="0.3">
      <c r="A30" s="15" t="s">
        <v>63</v>
      </c>
      <c r="B30" s="27" t="b">
        <f>IF(BoatRentalForm!B36="YES",(IF(BoatRentalForm!B30="Sweep",B28/2,0)))</f>
        <v>0</v>
      </c>
      <c r="C30" s="27" t="b">
        <f>IF(BoatRentalForm!C36="YES",(IF(BoatRentalForm!C30="Sweep",C28/2,0)))</f>
        <v>0</v>
      </c>
      <c r="D30" s="27" t="b">
        <f>IF(BoatRentalForm!D36="YES",(IF(BoatRentalForm!D30="Sweep",D28/2,0)))</f>
        <v>0</v>
      </c>
      <c r="E30" s="27" t="b">
        <f>IF(BoatRentalForm!E36="YES",(IF(BoatRentalForm!E30="Sweep",E28/2,0)))</f>
        <v>0</v>
      </c>
      <c r="F30" s="27" t="b">
        <f>IF(BoatRentalForm!F36="YES",(IF(BoatRentalForm!F30="Sweep",F28/2,0)))</f>
        <v>0</v>
      </c>
      <c r="G30" s="27" t="b">
        <f>IF(BoatRentalForm!G36="YES",(IF(BoatRentalForm!G30="Sweep",G28/2,0)))</f>
        <v>0</v>
      </c>
      <c r="H30" s="27" t="b">
        <f>IF(BoatRentalForm!H36="YES",(IF(BoatRentalForm!H30="Sweep",H28/2,0)))</f>
        <v>0</v>
      </c>
      <c r="I30" s="27" t="b">
        <f>IF(BoatRentalForm!I36="YES",(IF(BoatRentalForm!I30="Sweep",I28/2,0)))</f>
        <v>0</v>
      </c>
      <c r="J30" s="27" t="b">
        <f>IF(BoatRentalForm!J36="YES",(IF(BoatRentalForm!J30="Sweep",J28/2,0)))</f>
        <v>0</v>
      </c>
      <c r="K30" s="27" t="b">
        <f>IF(BoatRentalForm!K36="YES",(IF(BoatRentalForm!K30="Sweep",K28/2,0)))</f>
        <v>0</v>
      </c>
      <c r="L30" s="27" t="b">
        <f>IF(BoatRentalForm!L36="YES",(IF(BoatRentalForm!L30="Sweep",L28/2,0)))</f>
        <v>0</v>
      </c>
      <c r="M30" s="27" t="b">
        <f>IF(BoatRentalForm!M36="YES",(IF(BoatRentalForm!M30="Sweep",M28/2,0)))</f>
        <v>0</v>
      </c>
      <c r="N30" s="27" t="b">
        <f>IF(BoatRentalForm!N36="YES",(IF(BoatRentalForm!N30="Sweep",N28/2,0)))</f>
        <v>0</v>
      </c>
      <c r="O30" s="27" t="b">
        <f>IF(BoatRentalForm!O36="YES",(IF(BoatRentalForm!O30="Sweep",O28/2,0)))</f>
        <v>0</v>
      </c>
      <c r="P30" s="27" t="b">
        <f>IF(BoatRentalForm!P36="YES",(IF(BoatRentalForm!P30="Sweep",P28/2,0)))</f>
        <v>0</v>
      </c>
      <c r="Q30" s="27" t="b">
        <f>IF(BoatRentalForm!Q36="YES",(IF(BoatRentalForm!Q30="Sweep",Q28/2,0)))</f>
        <v>0</v>
      </c>
      <c r="R30" s="27" t="b">
        <f>IF(BoatRentalForm!R36="YES",(IF(BoatRentalForm!R30="Sweep",R28/2,0)))</f>
        <v>0</v>
      </c>
      <c r="S30" s="27" t="b">
        <f>IF(BoatRentalForm!S36="YES",(IF(BoatRentalForm!S30="Sweep",S28/2,0)))</f>
        <v>0</v>
      </c>
      <c r="T30" s="27" t="b">
        <f>IF(BoatRentalForm!T36="YES",(IF(BoatRentalForm!T30="Sweep",T28/2,0)))</f>
        <v>0</v>
      </c>
      <c r="U30" s="27" t="b">
        <f>IF(BoatRentalForm!U36="YES",(IF(BoatRentalForm!U30="Sweep",U28/2,0)))</f>
        <v>0</v>
      </c>
    </row>
    <row r="31" spans="1:21" x14ac:dyDescent="0.3">
      <c r="A31" t="s">
        <v>94</v>
      </c>
      <c r="B31" s="27" t="b">
        <f>IF(BoatRentalForm!B36="YES",(IF(BoatRentalForm!B30="Scull",B27*B28*D9,B27*B30*D13)))</f>
        <v>0</v>
      </c>
      <c r="C31" s="27" t="b">
        <f>IF(BoatRentalForm!C36="YES",(IF(BoatRentalForm!C30="Scull",C27*C28*D9,C27*C30*D13)))</f>
        <v>0</v>
      </c>
      <c r="D31" s="27" t="b">
        <f>IF(BoatRentalForm!D36="YES",(IF(BoatRentalForm!D30="Scull",D27*D28*D9,D27*D30*D13)))</f>
        <v>0</v>
      </c>
      <c r="E31" s="27" t="b">
        <f>IF(BoatRentalForm!E36="YES",(IF(BoatRentalForm!E30="Scull",E27*E28*D9,E27*E30*D13)))</f>
        <v>0</v>
      </c>
      <c r="F31" s="27" t="b">
        <f>IF(BoatRentalForm!F36="YES",(IF(BoatRentalForm!F30="Scull",F27*F28*D9,F27*F30*D13)))</f>
        <v>0</v>
      </c>
      <c r="G31" s="27" t="b">
        <f>IF(BoatRentalForm!G36="YES",(IF(BoatRentalForm!G30="Scull",G27*G28*D9,G27*G30*D13)))</f>
        <v>0</v>
      </c>
      <c r="H31" s="27" t="b">
        <f>IF(BoatRentalForm!H36="YES",(IF(BoatRentalForm!H30="Scull",H27*H28*D9,H27*H30*D13)))</f>
        <v>0</v>
      </c>
      <c r="I31" s="27" t="b">
        <f>IF(BoatRentalForm!I36="YES",(IF(BoatRentalForm!I30="Scull",I27*I28*D9,I27*I30*D13)))</f>
        <v>0</v>
      </c>
      <c r="J31" s="27" t="b">
        <f>IF(BoatRentalForm!J36="YES",(IF(BoatRentalForm!J30="Scull",J27*J28*D9,J27*J30*D13)))</f>
        <v>0</v>
      </c>
      <c r="K31" s="27" t="b">
        <f>IF(BoatRentalForm!K36="YES",(IF(BoatRentalForm!K30="Scull",K27*K28*D9,K27*K30*D13)))</f>
        <v>0</v>
      </c>
      <c r="L31" s="27" t="b">
        <f>IF(BoatRentalForm!L36="YES",(IF(BoatRentalForm!L30="Scull",L27*L28*D9,L27*L30*D13)))</f>
        <v>0</v>
      </c>
      <c r="M31" s="27" t="b">
        <f>IF(BoatRentalForm!M36="YES",(IF(BoatRentalForm!M30="Scull",M27*M28*D9,M27*M30*D13)))</f>
        <v>0</v>
      </c>
      <c r="N31" s="27" t="b">
        <f>IF(BoatRentalForm!N36="YES",(IF(BoatRentalForm!N30="Scull",N27*N28*D9,N27*N30*D13)))</f>
        <v>0</v>
      </c>
      <c r="O31" s="27" t="b">
        <f>IF(BoatRentalForm!O36="YES",(IF(BoatRentalForm!O30="Scull",O27*O28*D9,O27*O30*D13)))</f>
        <v>0</v>
      </c>
      <c r="P31" s="27" t="b">
        <f>IF(BoatRentalForm!P36="YES",(IF(BoatRentalForm!P30="Scull",P27*P28*D9,P27*P30*D13)))</f>
        <v>0</v>
      </c>
      <c r="Q31" s="27" t="b">
        <f>IF(BoatRentalForm!Q36="YES",(IF(BoatRentalForm!Q30="Scull",Q27*Q28*D9,Q27*Q30*D13)))</f>
        <v>0</v>
      </c>
      <c r="R31" s="27" t="b">
        <f>IF(BoatRentalForm!R36="YES",(IF(BoatRentalForm!R30="Scull",R27*R28*D9,R27*R30*D13)))</f>
        <v>0</v>
      </c>
      <c r="S31" s="27" t="b">
        <f>IF(BoatRentalForm!S36="YES",(IF(BoatRentalForm!S30="Scull",S27*S28*D9,S27*S30*D13)))</f>
        <v>0</v>
      </c>
      <c r="T31" s="27" t="b">
        <f>IF(BoatRentalForm!T36="YES",(IF(BoatRentalForm!T30="Scull",T27*T28*D9,T27*T30*D13)))</f>
        <v>0</v>
      </c>
      <c r="U31" s="27" t="b">
        <f>IF(BoatRentalForm!U36="YES",(IF(BoatRentalForm!U30="Scull",U27*U28*D9,U27*U30*D13)))</f>
        <v>0</v>
      </c>
    </row>
    <row r="33" spans="1:9" x14ac:dyDescent="0.3">
      <c r="A33" t="s">
        <v>92</v>
      </c>
      <c r="B33" s="27">
        <f>SUM(B29:U29)</f>
        <v>0</v>
      </c>
      <c r="C33" s="28"/>
    </row>
    <row r="34" spans="1:9" x14ac:dyDescent="0.3">
      <c r="A34" s="15" t="s">
        <v>93</v>
      </c>
      <c r="B34" s="27">
        <f>SUM(B30:U30)</f>
        <v>0</v>
      </c>
    </row>
    <row r="36" spans="1:9" x14ac:dyDescent="0.3">
      <c r="E36" s="3"/>
      <c r="F36"/>
      <c r="G36" s="15"/>
      <c r="I36"/>
    </row>
    <row r="37" spans="1:9" x14ac:dyDescent="0.3">
      <c r="D37"/>
      <c r="F37"/>
      <c r="G37"/>
      <c r="I37"/>
    </row>
    <row r="38" spans="1:9" x14ac:dyDescent="0.3">
      <c r="D38"/>
      <c r="F38"/>
      <c r="G38"/>
      <c r="I38"/>
    </row>
    <row r="39" spans="1:9" x14ac:dyDescent="0.3">
      <c r="D39"/>
      <c r="F39"/>
      <c r="G39"/>
      <c r="I39"/>
    </row>
    <row r="40" spans="1:9" x14ac:dyDescent="0.3">
      <c r="E40" s="3"/>
      <c r="F40"/>
      <c r="G40" s="15"/>
      <c r="I4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E30E1-DE23-4871-9597-B75A9994991C}">
  <dimension ref="A1:F149"/>
  <sheetViews>
    <sheetView topLeftCell="A76" workbookViewId="0">
      <selection activeCell="D108" sqref="D108"/>
    </sheetView>
  </sheetViews>
  <sheetFormatPr defaultRowHeight="14.4" x14ac:dyDescent="0.3"/>
  <cols>
    <col min="4" max="4" width="9.109375" customWidth="1"/>
    <col min="6" max="6" width="19.33203125" bestFit="1" customWidth="1"/>
  </cols>
  <sheetData>
    <row r="1" spans="1:6" x14ac:dyDescent="0.3">
      <c r="A1" t="s">
        <v>65</v>
      </c>
      <c r="B1" t="s">
        <v>8</v>
      </c>
      <c r="C1" t="s">
        <v>67</v>
      </c>
      <c r="D1" t="s">
        <v>61</v>
      </c>
      <c r="E1" t="s">
        <v>66</v>
      </c>
      <c r="F1" t="s">
        <v>102</v>
      </c>
    </row>
    <row r="2" spans="1:6" x14ac:dyDescent="0.3">
      <c r="A2" s="76">
        <v>101</v>
      </c>
      <c r="B2" s="77" t="s">
        <v>103</v>
      </c>
      <c r="D2" s="78" t="s">
        <v>104</v>
      </c>
      <c r="E2" s="17">
        <v>0.37638888888888888</v>
      </c>
      <c r="F2" s="14" t="s">
        <v>127</v>
      </c>
    </row>
    <row r="3" spans="1:6" x14ac:dyDescent="0.3">
      <c r="A3" s="79">
        <v>102</v>
      </c>
      <c r="B3" s="80" t="s">
        <v>105</v>
      </c>
      <c r="D3" s="81" t="s">
        <v>106</v>
      </c>
      <c r="E3" s="17">
        <v>0.37916666666666665</v>
      </c>
      <c r="F3" s="14" t="s">
        <v>127</v>
      </c>
    </row>
    <row r="4" spans="1:6" x14ac:dyDescent="0.3">
      <c r="A4" s="79">
        <v>103</v>
      </c>
      <c r="B4" s="80" t="s">
        <v>107</v>
      </c>
      <c r="D4" s="81" t="s">
        <v>108</v>
      </c>
      <c r="E4" s="17">
        <v>0.38194444444444442</v>
      </c>
      <c r="F4" s="14" t="s">
        <v>127</v>
      </c>
    </row>
    <row r="5" spans="1:6" x14ac:dyDescent="0.3">
      <c r="A5" s="79">
        <v>104</v>
      </c>
      <c r="B5" s="80" t="s">
        <v>109</v>
      </c>
      <c r="D5" s="81" t="s">
        <v>110</v>
      </c>
      <c r="E5" s="17">
        <v>0.38472222222222224</v>
      </c>
      <c r="F5" s="14" t="s">
        <v>127</v>
      </c>
    </row>
    <row r="6" spans="1:6" x14ac:dyDescent="0.3">
      <c r="A6" s="79">
        <v>105</v>
      </c>
      <c r="B6" s="80" t="s">
        <v>111</v>
      </c>
      <c r="D6" s="81" t="s">
        <v>112</v>
      </c>
      <c r="E6" s="17" t="s">
        <v>47</v>
      </c>
      <c r="F6" s="14" t="s">
        <v>127</v>
      </c>
    </row>
    <row r="7" spans="1:6" x14ac:dyDescent="0.3">
      <c r="A7" s="79">
        <v>106</v>
      </c>
      <c r="B7" s="80" t="s">
        <v>113</v>
      </c>
      <c r="D7" s="81" t="s">
        <v>108</v>
      </c>
      <c r="E7" s="17">
        <v>0.40138888888888891</v>
      </c>
      <c r="F7" s="14" t="s">
        <v>127</v>
      </c>
    </row>
    <row r="8" spans="1:6" x14ac:dyDescent="0.3">
      <c r="A8" s="79">
        <v>107</v>
      </c>
      <c r="B8" s="80" t="s">
        <v>114</v>
      </c>
      <c r="D8" s="81" t="s">
        <v>115</v>
      </c>
      <c r="E8" s="17">
        <v>0.40138888888888891</v>
      </c>
      <c r="F8" s="14" t="s">
        <v>127</v>
      </c>
    </row>
    <row r="9" spans="1:6" x14ac:dyDescent="0.3">
      <c r="A9" s="79">
        <v>108</v>
      </c>
      <c r="B9" s="80" t="s">
        <v>116</v>
      </c>
      <c r="D9" s="81" t="s">
        <v>112</v>
      </c>
      <c r="E9" s="17">
        <v>0.41249999999999998</v>
      </c>
      <c r="F9" s="14" t="s">
        <v>127</v>
      </c>
    </row>
    <row r="10" spans="1:6" x14ac:dyDescent="0.3">
      <c r="A10" s="79">
        <v>109</v>
      </c>
      <c r="B10" s="80" t="s">
        <v>117</v>
      </c>
      <c r="D10" s="81" t="s">
        <v>118</v>
      </c>
      <c r="E10" s="17">
        <v>0.4152777777777778</v>
      </c>
      <c r="F10" s="14" t="s">
        <v>127</v>
      </c>
    </row>
    <row r="11" spans="1:6" x14ac:dyDescent="0.3">
      <c r="A11" s="79">
        <v>110</v>
      </c>
      <c r="B11" s="80" t="s">
        <v>119</v>
      </c>
      <c r="D11" s="81" t="s">
        <v>120</v>
      </c>
      <c r="E11" s="17">
        <v>0.41805555555555557</v>
      </c>
      <c r="F11" s="14" t="s">
        <v>127</v>
      </c>
    </row>
    <row r="12" spans="1:6" x14ac:dyDescent="0.3">
      <c r="A12" s="82">
        <v>111</v>
      </c>
      <c r="B12" s="80" t="s">
        <v>121</v>
      </c>
      <c r="D12" s="81" t="s">
        <v>110</v>
      </c>
      <c r="E12" s="17">
        <v>0.42083333333333334</v>
      </c>
      <c r="F12" s="14" t="s">
        <v>127</v>
      </c>
    </row>
    <row r="13" spans="1:6" x14ac:dyDescent="0.3">
      <c r="A13" s="79">
        <v>112</v>
      </c>
      <c r="B13" s="80" t="s">
        <v>122</v>
      </c>
      <c r="D13" s="81" t="s">
        <v>118</v>
      </c>
      <c r="E13" s="17">
        <v>0.4236111111111111</v>
      </c>
      <c r="F13" s="14" t="s">
        <v>127</v>
      </c>
    </row>
    <row r="14" spans="1:6" x14ac:dyDescent="0.3">
      <c r="A14" s="79">
        <v>113</v>
      </c>
      <c r="B14" s="80" t="s">
        <v>123</v>
      </c>
      <c r="D14" s="81" t="s">
        <v>108</v>
      </c>
      <c r="E14" s="17">
        <v>0.42638888888888887</v>
      </c>
      <c r="F14" s="14" t="s">
        <v>127</v>
      </c>
    </row>
    <row r="15" spans="1:6" x14ac:dyDescent="0.3">
      <c r="A15" s="82">
        <v>114</v>
      </c>
      <c r="B15" s="80" t="s">
        <v>124</v>
      </c>
      <c r="D15" s="81" t="s">
        <v>106</v>
      </c>
      <c r="E15" s="17">
        <v>0.42916666666666664</v>
      </c>
      <c r="F15" s="14" t="s">
        <v>127</v>
      </c>
    </row>
    <row r="16" spans="1:6" x14ac:dyDescent="0.3">
      <c r="A16" s="79">
        <v>115</v>
      </c>
      <c r="B16" s="80" t="s">
        <v>125</v>
      </c>
      <c r="D16" s="81" t="s">
        <v>104</v>
      </c>
      <c r="E16" s="17">
        <v>0.43194444444444446</v>
      </c>
      <c r="F16" s="14" t="s">
        <v>127</v>
      </c>
    </row>
    <row r="17" spans="1:6" x14ac:dyDescent="0.3">
      <c r="A17" s="79">
        <v>116</v>
      </c>
      <c r="B17" s="80" t="s">
        <v>126</v>
      </c>
      <c r="D17" s="81" t="s">
        <v>118</v>
      </c>
      <c r="E17" s="18">
        <v>0.43472222222222223</v>
      </c>
      <c r="F17" s="14" t="s">
        <v>127</v>
      </c>
    </row>
    <row r="18" spans="1:6" x14ac:dyDescent="0.3">
      <c r="A18" s="83">
        <v>201</v>
      </c>
      <c r="B18" s="77" t="s">
        <v>128</v>
      </c>
      <c r="D18" s="78" t="s">
        <v>118</v>
      </c>
      <c r="E18" s="17">
        <v>0.47986111111111113</v>
      </c>
      <c r="F18" s="14" t="s">
        <v>85</v>
      </c>
    </row>
    <row r="19" spans="1:6" x14ac:dyDescent="0.3">
      <c r="A19" s="84">
        <v>202</v>
      </c>
      <c r="B19" s="80" t="s">
        <v>111</v>
      </c>
      <c r="D19" s="81" t="s">
        <v>129</v>
      </c>
      <c r="E19" s="17">
        <v>0.4826388888888889</v>
      </c>
      <c r="F19" s="14" t="s">
        <v>85</v>
      </c>
    </row>
    <row r="20" spans="1:6" x14ac:dyDescent="0.3">
      <c r="A20" s="84">
        <v>203</v>
      </c>
      <c r="B20" s="80" t="s">
        <v>130</v>
      </c>
      <c r="D20" s="81" t="s">
        <v>131</v>
      </c>
      <c r="E20" s="17">
        <v>0.48541666666666666</v>
      </c>
      <c r="F20" s="14" t="s">
        <v>85</v>
      </c>
    </row>
    <row r="21" spans="1:6" x14ac:dyDescent="0.3">
      <c r="A21" s="84">
        <v>204</v>
      </c>
      <c r="B21" s="80" t="s">
        <v>114</v>
      </c>
      <c r="D21" s="81" t="s">
        <v>108</v>
      </c>
      <c r="E21" s="17">
        <v>0.48819444444444443</v>
      </c>
      <c r="F21" s="14" t="s">
        <v>85</v>
      </c>
    </row>
    <row r="22" spans="1:6" x14ac:dyDescent="0.3">
      <c r="A22" s="84">
        <v>205</v>
      </c>
      <c r="B22" s="80" t="s">
        <v>132</v>
      </c>
      <c r="D22" s="81" t="s">
        <v>131</v>
      </c>
      <c r="E22" s="17">
        <v>0.4909722222222222</v>
      </c>
      <c r="F22" s="14" t="s">
        <v>85</v>
      </c>
    </row>
    <row r="23" spans="1:6" x14ac:dyDescent="0.3">
      <c r="A23" s="84">
        <v>206</v>
      </c>
      <c r="B23" s="80" t="s">
        <v>109</v>
      </c>
      <c r="D23" s="81" t="s">
        <v>133</v>
      </c>
      <c r="E23" s="17">
        <v>0.50763888888888886</v>
      </c>
      <c r="F23" s="14" t="s">
        <v>85</v>
      </c>
    </row>
    <row r="24" spans="1:6" x14ac:dyDescent="0.3">
      <c r="A24" s="84">
        <v>207</v>
      </c>
      <c r="B24" s="80" t="s">
        <v>134</v>
      </c>
      <c r="D24" s="81" t="s">
        <v>135</v>
      </c>
      <c r="E24" s="17">
        <v>0.51041666666666663</v>
      </c>
      <c r="F24" s="14" t="s">
        <v>85</v>
      </c>
    </row>
    <row r="25" spans="1:6" x14ac:dyDescent="0.3">
      <c r="A25" s="84">
        <v>208</v>
      </c>
      <c r="B25" s="80" t="s">
        <v>121</v>
      </c>
      <c r="D25" s="81" t="s">
        <v>112</v>
      </c>
      <c r="E25" s="17">
        <v>0.5131944444444444</v>
      </c>
      <c r="F25" s="14" t="s">
        <v>85</v>
      </c>
    </row>
    <row r="26" spans="1:6" x14ac:dyDescent="0.3">
      <c r="A26" s="84">
        <v>209</v>
      </c>
      <c r="B26" s="80" t="s">
        <v>113</v>
      </c>
      <c r="D26" s="81" t="s">
        <v>129</v>
      </c>
      <c r="E26" s="17">
        <v>0.51597222222222228</v>
      </c>
      <c r="F26" s="14" t="s">
        <v>85</v>
      </c>
    </row>
    <row r="27" spans="1:6" x14ac:dyDescent="0.3">
      <c r="A27" s="84">
        <v>210</v>
      </c>
      <c r="B27" s="80" t="s">
        <v>136</v>
      </c>
      <c r="D27" s="81" t="s">
        <v>115</v>
      </c>
      <c r="E27" s="17">
        <v>0.60416666666666663</v>
      </c>
      <c r="F27" s="14" t="s">
        <v>85</v>
      </c>
    </row>
    <row r="28" spans="1:6" x14ac:dyDescent="0.3">
      <c r="A28" s="84">
        <v>211</v>
      </c>
      <c r="B28" s="80" t="s">
        <v>137</v>
      </c>
      <c r="D28" s="81" t="s">
        <v>135</v>
      </c>
      <c r="E28" s="17">
        <v>0.6069444444444444</v>
      </c>
      <c r="F28" s="14" t="s">
        <v>85</v>
      </c>
    </row>
    <row r="29" spans="1:6" x14ac:dyDescent="0.3">
      <c r="A29" s="84">
        <v>212</v>
      </c>
      <c r="B29" s="80" t="s">
        <v>124</v>
      </c>
      <c r="D29" s="81" t="s">
        <v>118</v>
      </c>
      <c r="E29" s="17">
        <v>0.60972222222222228</v>
      </c>
      <c r="F29" s="14" t="s">
        <v>85</v>
      </c>
    </row>
    <row r="30" spans="1:6" x14ac:dyDescent="0.3">
      <c r="A30" s="84">
        <v>213</v>
      </c>
      <c r="B30" s="80" t="s">
        <v>138</v>
      </c>
      <c r="D30" s="81" t="s">
        <v>112</v>
      </c>
      <c r="E30" s="17">
        <v>0.61250000000000004</v>
      </c>
      <c r="F30" s="14" t="s">
        <v>85</v>
      </c>
    </row>
    <row r="31" spans="1:6" x14ac:dyDescent="0.3">
      <c r="A31" s="84">
        <v>214</v>
      </c>
      <c r="B31" s="80" t="s">
        <v>139</v>
      </c>
      <c r="D31" s="81" t="s">
        <v>133</v>
      </c>
      <c r="E31" s="17">
        <v>0.61527777777777781</v>
      </c>
      <c r="F31" s="14" t="s">
        <v>85</v>
      </c>
    </row>
    <row r="32" spans="1:6" x14ac:dyDescent="0.3">
      <c r="A32" s="84">
        <v>215</v>
      </c>
      <c r="B32" s="80" t="s">
        <v>126</v>
      </c>
      <c r="D32" s="81" t="s">
        <v>108</v>
      </c>
      <c r="E32" s="17">
        <v>0.63263888888888886</v>
      </c>
      <c r="F32" s="14" t="s">
        <v>85</v>
      </c>
    </row>
    <row r="33" spans="1:6" x14ac:dyDescent="0.3">
      <c r="A33" s="84">
        <v>216</v>
      </c>
      <c r="B33" s="80" t="s">
        <v>140</v>
      </c>
      <c r="D33" s="81" t="s">
        <v>135</v>
      </c>
      <c r="E33" s="17" t="s">
        <v>47</v>
      </c>
      <c r="F33" s="55" t="s">
        <v>85</v>
      </c>
    </row>
    <row r="34" spans="1:6" x14ac:dyDescent="0.3">
      <c r="A34" s="84">
        <v>217</v>
      </c>
      <c r="B34" s="80" t="s">
        <v>103</v>
      </c>
      <c r="D34" s="81" t="s">
        <v>112</v>
      </c>
      <c r="E34" s="17">
        <v>0.35416666666666669</v>
      </c>
      <c r="F34" s="14" t="s">
        <v>85</v>
      </c>
    </row>
    <row r="35" spans="1:6" x14ac:dyDescent="0.3">
      <c r="A35" s="85">
        <v>218</v>
      </c>
      <c r="B35" s="80" t="s">
        <v>141</v>
      </c>
      <c r="D35" s="81" t="s">
        <v>131</v>
      </c>
      <c r="E35" s="17">
        <v>0.35694444444444445</v>
      </c>
      <c r="F35" s="14" t="s">
        <v>85</v>
      </c>
    </row>
    <row r="36" spans="1:6" x14ac:dyDescent="0.3">
      <c r="A36" s="84">
        <v>219</v>
      </c>
      <c r="B36" s="80" t="s">
        <v>142</v>
      </c>
      <c r="D36" s="81" t="s">
        <v>108</v>
      </c>
      <c r="E36" s="17">
        <v>0.35972222222222222</v>
      </c>
      <c r="F36" s="14" t="s">
        <v>85</v>
      </c>
    </row>
    <row r="37" spans="1:6" x14ac:dyDescent="0.3">
      <c r="A37" s="84">
        <v>220</v>
      </c>
      <c r="B37" s="80" t="s">
        <v>111</v>
      </c>
      <c r="D37" s="81" t="s">
        <v>135</v>
      </c>
      <c r="E37" s="17">
        <v>0.36249999999999999</v>
      </c>
      <c r="F37" s="14" t="s">
        <v>85</v>
      </c>
    </row>
    <row r="38" spans="1:6" x14ac:dyDescent="0.3">
      <c r="A38" s="84">
        <v>221</v>
      </c>
      <c r="B38" s="80" t="s">
        <v>114</v>
      </c>
      <c r="D38" s="81" t="s">
        <v>129</v>
      </c>
      <c r="E38" s="17">
        <v>0.38750000000000001</v>
      </c>
      <c r="F38" s="14" t="s">
        <v>85</v>
      </c>
    </row>
    <row r="39" spans="1:6" x14ac:dyDescent="0.3">
      <c r="A39" s="84">
        <v>222</v>
      </c>
      <c r="B39" s="80" t="s">
        <v>125</v>
      </c>
      <c r="D39" s="81" t="s">
        <v>131</v>
      </c>
      <c r="E39" s="17">
        <v>0.39027777777777778</v>
      </c>
      <c r="F39" s="14" t="s">
        <v>85</v>
      </c>
    </row>
    <row r="40" spans="1:6" x14ac:dyDescent="0.3">
      <c r="A40" s="84">
        <v>223</v>
      </c>
      <c r="B40" s="80" t="s">
        <v>130</v>
      </c>
      <c r="D40" s="81" t="s">
        <v>133</v>
      </c>
      <c r="E40" s="17">
        <v>0.39305555555555555</v>
      </c>
      <c r="F40" s="14" t="s">
        <v>85</v>
      </c>
    </row>
    <row r="41" spans="1:6" x14ac:dyDescent="0.3">
      <c r="A41" s="84">
        <v>224</v>
      </c>
      <c r="B41" s="80" t="s">
        <v>143</v>
      </c>
      <c r="D41" s="81" t="s">
        <v>129</v>
      </c>
      <c r="E41" s="17">
        <v>0.39583333333333331</v>
      </c>
      <c r="F41" s="14" t="s">
        <v>85</v>
      </c>
    </row>
    <row r="42" spans="1:6" x14ac:dyDescent="0.3">
      <c r="A42" s="84">
        <v>225</v>
      </c>
      <c r="B42" s="80" t="s">
        <v>109</v>
      </c>
      <c r="D42" s="81" t="s">
        <v>144</v>
      </c>
      <c r="E42" s="17">
        <v>0.39861111111111114</v>
      </c>
      <c r="F42" s="14" t="s">
        <v>85</v>
      </c>
    </row>
    <row r="43" spans="1:6" x14ac:dyDescent="0.3">
      <c r="A43" s="84">
        <v>226</v>
      </c>
      <c r="B43" s="80" t="s">
        <v>136</v>
      </c>
      <c r="D43" s="81" t="s">
        <v>118</v>
      </c>
      <c r="E43" s="17">
        <v>0.40694444444444444</v>
      </c>
      <c r="F43" s="14" t="s">
        <v>85</v>
      </c>
    </row>
    <row r="44" spans="1:6" x14ac:dyDescent="0.3">
      <c r="A44" s="84">
        <v>227</v>
      </c>
      <c r="B44" s="80" t="s">
        <v>113</v>
      </c>
      <c r="D44" s="81" t="s">
        <v>133</v>
      </c>
      <c r="E44" s="17">
        <v>0.45763888888888887</v>
      </c>
      <c r="F44" s="14" t="s">
        <v>85</v>
      </c>
    </row>
    <row r="45" spans="1:6" x14ac:dyDescent="0.3">
      <c r="A45" s="84">
        <v>228</v>
      </c>
      <c r="B45" s="80" t="s">
        <v>124</v>
      </c>
      <c r="D45" s="81" t="s">
        <v>135</v>
      </c>
      <c r="E45" s="17">
        <v>0.46319444444444446</v>
      </c>
      <c r="F45" s="14" t="s">
        <v>85</v>
      </c>
    </row>
    <row r="46" spans="1:6" x14ac:dyDescent="0.3">
      <c r="A46" s="84">
        <v>229</v>
      </c>
      <c r="B46" s="80" t="s">
        <v>145</v>
      </c>
      <c r="D46" s="81" t="s">
        <v>144</v>
      </c>
      <c r="E46" s="17">
        <v>0.46597222222222223</v>
      </c>
      <c r="F46" s="14" t="s">
        <v>85</v>
      </c>
    </row>
    <row r="47" spans="1:6" x14ac:dyDescent="0.3">
      <c r="A47" s="84">
        <v>230</v>
      </c>
      <c r="B47" s="80" t="s">
        <v>138</v>
      </c>
      <c r="D47" s="81" t="s">
        <v>129</v>
      </c>
      <c r="E47" s="17">
        <v>0.47708333333333336</v>
      </c>
      <c r="F47" s="14" t="s">
        <v>85</v>
      </c>
    </row>
    <row r="48" spans="1:6" x14ac:dyDescent="0.3">
      <c r="A48" s="84">
        <v>231</v>
      </c>
      <c r="B48" s="80" t="s">
        <v>126</v>
      </c>
      <c r="D48" s="81" t="s">
        <v>133</v>
      </c>
      <c r="E48" s="17" t="s">
        <v>47</v>
      </c>
      <c r="F48" s="14" t="s">
        <v>85</v>
      </c>
    </row>
    <row r="49" spans="1:6" x14ac:dyDescent="0.3">
      <c r="A49" s="84">
        <v>232</v>
      </c>
      <c r="B49" s="80" t="s">
        <v>140</v>
      </c>
      <c r="D49" s="81" t="s">
        <v>112</v>
      </c>
      <c r="E49" s="17">
        <v>0.5625</v>
      </c>
      <c r="F49" s="14" t="s">
        <v>85</v>
      </c>
    </row>
    <row r="50" spans="1:6" x14ac:dyDescent="0.3">
      <c r="A50" s="84">
        <v>233</v>
      </c>
      <c r="B50" s="80" t="s">
        <v>103</v>
      </c>
      <c r="D50" s="81" t="s">
        <v>135</v>
      </c>
      <c r="E50" s="17">
        <v>0.56527777777777777</v>
      </c>
      <c r="F50" s="14" t="s">
        <v>85</v>
      </c>
    </row>
    <row r="51" spans="1:6" x14ac:dyDescent="0.3">
      <c r="A51" s="84">
        <v>234</v>
      </c>
      <c r="B51" s="80" t="s">
        <v>141</v>
      </c>
      <c r="D51" s="81" t="s">
        <v>146</v>
      </c>
      <c r="E51" s="17">
        <v>0.56805555555555554</v>
      </c>
      <c r="F51" s="14" t="s">
        <v>85</v>
      </c>
    </row>
    <row r="52" spans="1:6" x14ac:dyDescent="0.3">
      <c r="A52" s="84">
        <v>235</v>
      </c>
      <c r="B52" s="80" t="s">
        <v>116</v>
      </c>
      <c r="D52" s="81" t="s">
        <v>118</v>
      </c>
      <c r="E52" s="17">
        <v>0.58194444444444449</v>
      </c>
      <c r="F52" s="14" t="s">
        <v>85</v>
      </c>
    </row>
    <row r="53" spans="1:6" x14ac:dyDescent="0.3">
      <c r="A53" s="83">
        <v>301</v>
      </c>
      <c r="B53" s="77" t="s">
        <v>147</v>
      </c>
      <c r="D53" s="78" t="s">
        <v>148</v>
      </c>
      <c r="E53" s="17">
        <v>0.58194444444444449</v>
      </c>
      <c r="F53" s="14" t="s">
        <v>86</v>
      </c>
    </row>
    <row r="54" spans="1:6" x14ac:dyDescent="0.3">
      <c r="A54" s="84">
        <v>302</v>
      </c>
      <c r="B54" s="80" t="s">
        <v>128</v>
      </c>
      <c r="D54" s="81" t="s">
        <v>112</v>
      </c>
      <c r="E54" s="17">
        <v>0.58750000000000002</v>
      </c>
      <c r="F54" s="14" t="s">
        <v>86</v>
      </c>
    </row>
    <row r="55" spans="1:6" x14ac:dyDescent="0.3">
      <c r="A55" s="84">
        <v>303</v>
      </c>
      <c r="B55" s="80" t="s">
        <v>121</v>
      </c>
      <c r="D55" s="81" t="s">
        <v>108</v>
      </c>
      <c r="E55" s="17">
        <v>0.59861111111111109</v>
      </c>
      <c r="F55" s="14" t="s">
        <v>86</v>
      </c>
    </row>
    <row r="56" spans="1:6" x14ac:dyDescent="0.3">
      <c r="A56" s="84">
        <v>304</v>
      </c>
      <c r="B56" s="80" t="s">
        <v>105</v>
      </c>
      <c r="D56" s="81" t="s">
        <v>135</v>
      </c>
      <c r="E56" s="17">
        <v>0.64097222222222228</v>
      </c>
      <c r="F56" s="14" t="s">
        <v>86</v>
      </c>
    </row>
    <row r="57" spans="1:6" x14ac:dyDescent="0.3">
      <c r="A57" s="84">
        <v>305</v>
      </c>
      <c r="B57" s="80" t="s">
        <v>136</v>
      </c>
      <c r="D57" s="81" t="s">
        <v>149</v>
      </c>
      <c r="E57" s="17">
        <v>0.64375000000000004</v>
      </c>
      <c r="F57" s="14" t="s">
        <v>86</v>
      </c>
    </row>
    <row r="58" spans="1:6" x14ac:dyDescent="0.3">
      <c r="A58" s="84">
        <v>306</v>
      </c>
      <c r="B58" s="80" t="s">
        <v>150</v>
      </c>
      <c r="D58" s="81" t="s">
        <v>108</v>
      </c>
      <c r="E58" s="17">
        <v>0.64652777777777781</v>
      </c>
      <c r="F58" s="14" t="s">
        <v>86</v>
      </c>
    </row>
    <row r="59" spans="1:6" x14ac:dyDescent="0.3">
      <c r="A59" s="84">
        <v>307</v>
      </c>
      <c r="B59" s="80" t="s">
        <v>124</v>
      </c>
      <c r="D59" s="81" t="s">
        <v>112</v>
      </c>
      <c r="E59" s="17">
        <v>0.64930555555555558</v>
      </c>
      <c r="F59" s="14" t="s">
        <v>86</v>
      </c>
    </row>
    <row r="60" spans="1:6" x14ac:dyDescent="0.3">
      <c r="A60" s="84">
        <v>308</v>
      </c>
      <c r="B60" s="80" t="s">
        <v>109</v>
      </c>
      <c r="D60" s="86" t="s">
        <v>151</v>
      </c>
      <c r="E60" s="17">
        <v>0.65208333333333335</v>
      </c>
      <c r="F60" s="14" t="s">
        <v>86</v>
      </c>
    </row>
    <row r="61" spans="1:6" x14ac:dyDescent="0.3">
      <c r="A61" s="84">
        <v>309</v>
      </c>
      <c r="B61" s="80" t="s">
        <v>126</v>
      </c>
      <c r="D61" s="81" t="s">
        <v>135</v>
      </c>
      <c r="E61" s="17">
        <v>0.65486111111111112</v>
      </c>
      <c r="F61" s="14" t="s">
        <v>86</v>
      </c>
    </row>
    <row r="62" spans="1:6" x14ac:dyDescent="0.3">
      <c r="A62" s="84">
        <v>310</v>
      </c>
      <c r="B62" s="80" t="s">
        <v>152</v>
      </c>
      <c r="D62" s="81" t="s">
        <v>153</v>
      </c>
      <c r="E62" s="17">
        <v>0.65763888888888888</v>
      </c>
      <c r="F62" s="14" t="s">
        <v>86</v>
      </c>
    </row>
    <row r="63" spans="1:6" x14ac:dyDescent="0.3">
      <c r="A63" s="84">
        <v>311</v>
      </c>
      <c r="B63" s="80" t="s">
        <v>154</v>
      </c>
      <c r="D63" s="81" t="s">
        <v>148</v>
      </c>
      <c r="E63" s="17">
        <v>0.66041666666666665</v>
      </c>
      <c r="F63" s="14" t="s">
        <v>86</v>
      </c>
    </row>
    <row r="64" spans="1:6" x14ac:dyDescent="0.3">
      <c r="A64" s="84">
        <v>312</v>
      </c>
      <c r="B64" s="80" t="s">
        <v>155</v>
      </c>
      <c r="D64" s="81" t="s">
        <v>108</v>
      </c>
      <c r="E64" s="17">
        <v>0.66319444444444442</v>
      </c>
      <c r="F64" s="14" t="s">
        <v>86</v>
      </c>
    </row>
    <row r="65" spans="1:6" x14ac:dyDescent="0.3">
      <c r="A65" s="84">
        <v>313</v>
      </c>
      <c r="B65" s="80" t="s">
        <v>107</v>
      </c>
      <c r="D65" s="86" t="s">
        <v>151</v>
      </c>
      <c r="E65" s="17">
        <v>0.66597222222222219</v>
      </c>
      <c r="F65" s="14" t="s">
        <v>86</v>
      </c>
    </row>
    <row r="66" spans="1:6" x14ac:dyDescent="0.3">
      <c r="A66" s="84">
        <v>314</v>
      </c>
      <c r="B66" s="80" t="s">
        <v>137</v>
      </c>
      <c r="D66" s="81" t="s">
        <v>108</v>
      </c>
      <c r="E66" s="17">
        <v>0.66874999999999996</v>
      </c>
      <c r="F66" s="14" t="s">
        <v>86</v>
      </c>
    </row>
    <row r="67" spans="1:6" x14ac:dyDescent="0.3">
      <c r="A67" s="84">
        <v>315</v>
      </c>
      <c r="B67" s="87" t="s">
        <v>156</v>
      </c>
      <c r="D67" s="81" t="s">
        <v>153</v>
      </c>
      <c r="E67" s="17">
        <v>0.67152777777777772</v>
      </c>
      <c r="F67" s="14" t="s">
        <v>86</v>
      </c>
    </row>
    <row r="68" spans="1:6" x14ac:dyDescent="0.3">
      <c r="A68" s="84">
        <v>316</v>
      </c>
      <c r="B68" s="80" t="s">
        <v>138</v>
      </c>
      <c r="D68" s="81" t="s">
        <v>133</v>
      </c>
      <c r="E68" s="17">
        <v>0.36527777777777776</v>
      </c>
      <c r="F68" s="14" t="s">
        <v>86</v>
      </c>
    </row>
    <row r="69" spans="1:6" x14ac:dyDescent="0.3">
      <c r="A69" s="84">
        <v>317</v>
      </c>
      <c r="B69" s="80" t="s">
        <v>157</v>
      </c>
      <c r="D69" s="81" t="s">
        <v>135</v>
      </c>
      <c r="E69" s="17">
        <v>0.36805555555555558</v>
      </c>
      <c r="F69" s="14" t="s">
        <v>86</v>
      </c>
    </row>
    <row r="70" spans="1:6" x14ac:dyDescent="0.3">
      <c r="A70" s="84">
        <v>318</v>
      </c>
      <c r="B70" s="80" t="s">
        <v>140</v>
      </c>
      <c r="D70" s="81" t="s">
        <v>108</v>
      </c>
      <c r="E70" s="17">
        <v>0.37361111111111112</v>
      </c>
      <c r="F70" s="14" t="s">
        <v>86</v>
      </c>
    </row>
    <row r="71" spans="1:6" x14ac:dyDescent="0.3">
      <c r="A71" s="84">
        <v>319</v>
      </c>
      <c r="B71" s="80" t="s">
        <v>158</v>
      </c>
      <c r="D71" s="81" t="s">
        <v>112</v>
      </c>
      <c r="E71" s="17">
        <v>0.40416666666666667</v>
      </c>
      <c r="F71" s="14" t="s">
        <v>86</v>
      </c>
    </row>
    <row r="72" spans="1:6" x14ac:dyDescent="0.3">
      <c r="A72" s="84">
        <v>320</v>
      </c>
      <c r="B72" s="80" t="s">
        <v>142</v>
      </c>
      <c r="D72" s="81" t="s">
        <v>148</v>
      </c>
      <c r="E72" s="17">
        <v>0.40972222222222221</v>
      </c>
      <c r="F72" s="14" t="s">
        <v>86</v>
      </c>
    </row>
    <row r="73" spans="1:6" x14ac:dyDescent="0.3">
      <c r="A73" s="84">
        <v>321</v>
      </c>
      <c r="B73" s="80" t="s">
        <v>121</v>
      </c>
      <c r="D73" s="81" t="s">
        <v>149</v>
      </c>
      <c r="E73" s="17">
        <v>0.4375</v>
      </c>
      <c r="F73" s="14" t="s">
        <v>86</v>
      </c>
    </row>
    <row r="74" spans="1:6" x14ac:dyDescent="0.3">
      <c r="A74" s="84">
        <v>322</v>
      </c>
      <c r="B74" s="80" t="s">
        <v>136</v>
      </c>
      <c r="D74" s="81" t="s">
        <v>159</v>
      </c>
      <c r="E74" s="17">
        <v>0.46875</v>
      </c>
      <c r="F74" s="14" t="s">
        <v>86</v>
      </c>
    </row>
    <row r="75" spans="1:6" x14ac:dyDescent="0.3">
      <c r="A75" s="84">
        <v>323</v>
      </c>
      <c r="B75" s="80" t="s">
        <v>128</v>
      </c>
      <c r="D75" s="81" t="s">
        <v>135</v>
      </c>
      <c r="E75" s="17">
        <v>0.47152777777777777</v>
      </c>
      <c r="F75" s="14" t="s">
        <v>86</v>
      </c>
    </row>
    <row r="76" spans="1:6" x14ac:dyDescent="0.3">
      <c r="A76" s="84">
        <v>324</v>
      </c>
      <c r="B76" s="80" t="s">
        <v>124</v>
      </c>
      <c r="D76" s="81" t="s">
        <v>108</v>
      </c>
      <c r="E76" s="17">
        <v>0.47430555555555554</v>
      </c>
      <c r="F76" s="14" t="s">
        <v>86</v>
      </c>
    </row>
    <row r="77" spans="1:6" x14ac:dyDescent="0.3">
      <c r="A77" s="84">
        <v>325</v>
      </c>
      <c r="B77" s="80" t="s">
        <v>105</v>
      </c>
      <c r="D77" s="81" t="s">
        <v>112</v>
      </c>
      <c r="E77" s="17">
        <v>0.49375000000000002</v>
      </c>
      <c r="F77" s="14" t="s">
        <v>86</v>
      </c>
    </row>
    <row r="78" spans="1:6" x14ac:dyDescent="0.3">
      <c r="A78" s="84">
        <v>326</v>
      </c>
      <c r="B78" s="80" t="s">
        <v>145</v>
      </c>
      <c r="D78" s="81" t="s">
        <v>135</v>
      </c>
      <c r="E78" s="17">
        <v>0.49652777777777779</v>
      </c>
      <c r="F78" s="14" t="s">
        <v>86</v>
      </c>
    </row>
    <row r="79" spans="1:6" x14ac:dyDescent="0.3">
      <c r="A79" s="84">
        <v>327</v>
      </c>
      <c r="B79" s="80" t="s">
        <v>160</v>
      </c>
      <c r="D79" s="81" t="s">
        <v>161</v>
      </c>
      <c r="E79" s="17">
        <v>0.49930555555555556</v>
      </c>
      <c r="F79" s="14" t="s">
        <v>86</v>
      </c>
    </row>
    <row r="80" spans="1:6" x14ac:dyDescent="0.3">
      <c r="A80" s="84">
        <v>328</v>
      </c>
      <c r="B80" s="80" t="s">
        <v>109</v>
      </c>
      <c r="D80" s="81" t="s">
        <v>153</v>
      </c>
      <c r="E80" s="17">
        <v>0.50208333333333333</v>
      </c>
      <c r="F80" s="14" t="s">
        <v>86</v>
      </c>
    </row>
    <row r="81" spans="1:6" x14ac:dyDescent="0.3">
      <c r="A81" s="84">
        <v>329</v>
      </c>
      <c r="B81" s="80" t="s">
        <v>152</v>
      </c>
      <c r="D81" s="81" t="s">
        <v>148</v>
      </c>
      <c r="E81" s="17">
        <v>0.50486111111111109</v>
      </c>
      <c r="F81" s="14" t="s">
        <v>86</v>
      </c>
    </row>
    <row r="82" spans="1:6" x14ac:dyDescent="0.3">
      <c r="A82" s="84">
        <v>330</v>
      </c>
      <c r="B82" s="80" t="s">
        <v>154</v>
      </c>
      <c r="D82" s="86" t="s">
        <v>151</v>
      </c>
      <c r="E82" s="17" t="s">
        <v>47</v>
      </c>
      <c r="F82" s="14" t="s">
        <v>86</v>
      </c>
    </row>
    <row r="83" spans="1:6" x14ac:dyDescent="0.3">
      <c r="A83" s="84">
        <v>331</v>
      </c>
      <c r="B83" s="80" t="s">
        <v>162</v>
      </c>
      <c r="D83" s="81" t="s">
        <v>149</v>
      </c>
      <c r="E83" s="17">
        <v>0.57361111111111107</v>
      </c>
      <c r="F83" s="14" t="s">
        <v>86</v>
      </c>
    </row>
    <row r="84" spans="1:6" x14ac:dyDescent="0.3">
      <c r="A84" s="84">
        <v>332</v>
      </c>
      <c r="B84" s="80" t="s">
        <v>138</v>
      </c>
      <c r="D84" s="81" t="s">
        <v>108</v>
      </c>
      <c r="E84" s="17">
        <v>0.57638888888888884</v>
      </c>
      <c r="F84" s="14" t="s">
        <v>86</v>
      </c>
    </row>
    <row r="85" spans="1:6" x14ac:dyDescent="0.3">
      <c r="A85" s="84">
        <v>333</v>
      </c>
      <c r="B85" s="80" t="s">
        <v>107</v>
      </c>
      <c r="D85" s="81" t="s">
        <v>149</v>
      </c>
      <c r="E85" s="17">
        <v>0.57916666666666672</v>
      </c>
      <c r="F85" s="14" t="s">
        <v>86</v>
      </c>
    </row>
    <row r="86" spans="1:6" x14ac:dyDescent="0.3">
      <c r="A86" s="84">
        <v>334</v>
      </c>
      <c r="B86" s="87" t="s">
        <v>156</v>
      </c>
      <c r="D86" s="81" t="s">
        <v>148</v>
      </c>
      <c r="E86" s="17" t="s">
        <v>47</v>
      </c>
      <c r="F86" s="14" t="s">
        <v>86</v>
      </c>
    </row>
    <row r="87" spans="1:6" x14ac:dyDescent="0.3">
      <c r="A87" s="84">
        <v>335</v>
      </c>
      <c r="B87" s="80" t="s">
        <v>140</v>
      </c>
      <c r="D87" s="86" t="s">
        <v>151</v>
      </c>
      <c r="E87" s="17">
        <v>0.59027777777777779</v>
      </c>
      <c r="F87" s="14" t="s">
        <v>86</v>
      </c>
    </row>
    <row r="88" spans="1:6" x14ac:dyDescent="0.3">
      <c r="A88" s="88">
        <v>336</v>
      </c>
      <c r="B88" s="89" t="s">
        <v>157</v>
      </c>
      <c r="D88" s="90" t="s">
        <v>153</v>
      </c>
      <c r="E88" s="17">
        <v>0.59166666666666667</v>
      </c>
      <c r="F88" s="14" t="s">
        <v>86</v>
      </c>
    </row>
    <row r="89" spans="1:6" x14ac:dyDescent="0.3">
      <c r="A89" s="76">
        <v>401</v>
      </c>
      <c r="B89" s="77" t="s">
        <v>136</v>
      </c>
      <c r="D89" s="78" t="s">
        <v>135</v>
      </c>
      <c r="E89" s="17">
        <v>0.59583333333333333</v>
      </c>
      <c r="F89" s="14" t="s">
        <v>87</v>
      </c>
    </row>
    <row r="90" spans="1:6" x14ac:dyDescent="0.3">
      <c r="A90" s="79">
        <v>402</v>
      </c>
      <c r="B90" s="91" t="s">
        <v>128</v>
      </c>
      <c r="D90" s="81" t="s">
        <v>161</v>
      </c>
      <c r="E90" s="17">
        <v>0.63541666666666663</v>
      </c>
      <c r="F90" s="14" t="s">
        <v>87</v>
      </c>
    </row>
    <row r="91" spans="1:6" x14ac:dyDescent="0.3">
      <c r="A91" s="79">
        <v>403</v>
      </c>
      <c r="B91" s="80" t="s">
        <v>124</v>
      </c>
      <c r="D91" s="81" t="s">
        <v>133</v>
      </c>
      <c r="E91" s="17">
        <v>0.6381944444444444</v>
      </c>
      <c r="F91" s="14" t="s">
        <v>87</v>
      </c>
    </row>
    <row r="92" spans="1:6" x14ac:dyDescent="0.3">
      <c r="A92" s="79">
        <v>404</v>
      </c>
      <c r="B92" s="80" t="s">
        <v>163</v>
      </c>
      <c r="D92" s="81" t="s">
        <v>164</v>
      </c>
      <c r="E92" s="17">
        <v>0.37083333333333335</v>
      </c>
      <c r="F92" s="14" t="s">
        <v>87</v>
      </c>
    </row>
    <row r="93" spans="1:6" x14ac:dyDescent="0.3">
      <c r="A93" s="79">
        <v>405</v>
      </c>
      <c r="B93" s="91" t="s">
        <v>130</v>
      </c>
      <c r="D93" s="81" t="s">
        <v>108</v>
      </c>
      <c r="E93" s="17" t="s">
        <v>47</v>
      </c>
      <c r="F93" s="14" t="s">
        <v>87</v>
      </c>
    </row>
    <row r="94" spans="1:6" x14ac:dyDescent="0.3">
      <c r="A94" s="79">
        <v>406</v>
      </c>
      <c r="B94" s="92" t="s">
        <v>165</v>
      </c>
      <c r="D94" s="81" t="s">
        <v>135</v>
      </c>
      <c r="E94" s="17">
        <v>0.4548611111111111</v>
      </c>
      <c r="F94" s="14" t="s">
        <v>87</v>
      </c>
    </row>
    <row r="95" spans="1:6" x14ac:dyDescent="0.3">
      <c r="A95" s="79">
        <v>407</v>
      </c>
      <c r="B95" s="80" t="s">
        <v>126</v>
      </c>
      <c r="D95" s="81" t="s">
        <v>110</v>
      </c>
      <c r="E95" s="17">
        <v>0.46041666666666664</v>
      </c>
      <c r="F95" s="14" t="s">
        <v>87</v>
      </c>
    </row>
    <row r="96" spans="1:6" x14ac:dyDescent="0.3">
      <c r="A96" s="79">
        <v>408</v>
      </c>
      <c r="B96" s="80" t="s">
        <v>103</v>
      </c>
      <c r="D96" s="81" t="s">
        <v>118</v>
      </c>
      <c r="E96" s="17">
        <v>0.51875000000000004</v>
      </c>
      <c r="F96" s="14" t="s">
        <v>87</v>
      </c>
    </row>
    <row r="97" spans="1:6" x14ac:dyDescent="0.3">
      <c r="A97" s="79">
        <v>409</v>
      </c>
      <c r="B97" s="91" t="s">
        <v>109</v>
      </c>
      <c r="D97" s="81" t="s">
        <v>159</v>
      </c>
      <c r="E97" s="17">
        <v>0.5708333333333333</v>
      </c>
      <c r="F97" s="14" t="s">
        <v>87</v>
      </c>
    </row>
    <row r="98" spans="1:6" x14ac:dyDescent="0.3">
      <c r="A98" s="82">
        <v>410</v>
      </c>
      <c r="B98" s="80" t="s">
        <v>107</v>
      </c>
      <c r="D98" s="81" t="s">
        <v>135</v>
      </c>
      <c r="E98" s="17">
        <v>0.51875000000000004</v>
      </c>
      <c r="F98" s="14" t="s">
        <v>87</v>
      </c>
    </row>
    <row r="99" spans="1:6" x14ac:dyDescent="0.3">
      <c r="A99" s="79">
        <v>411</v>
      </c>
      <c r="B99" s="80" t="s">
        <v>111</v>
      </c>
      <c r="D99" s="81" t="s">
        <v>108</v>
      </c>
      <c r="E99" s="17">
        <v>0.58472222222222225</v>
      </c>
      <c r="F99" s="14" t="s">
        <v>87</v>
      </c>
    </row>
    <row r="100" spans="1:6" x14ac:dyDescent="0.3">
      <c r="A100" s="82">
        <v>412</v>
      </c>
      <c r="B100" s="93" t="s">
        <v>166</v>
      </c>
      <c r="D100" s="81" t="s">
        <v>108</v>
      </c>
      <c r="E100" s="17">
        <v>0.60138888888888886</v>
      </c>
      <c r="F100" s="14" t="s">
        <v>87</v>
      </c>
    </row>
    <row r="101" spans="1:6" x14ac:dyDescent="0.3">
      <c r="A101" s="82">
        <v>413</v>
      </c>
      <c r="B101" s="91" t="s">
        <v>152</v>
      </c>
      <c r="D101" s="81" t="s">
        <v>159</v>
      </c>
      <c r="E101" s="17">
        <v>0.60138888888888886</v>
      </c>
      <c r="F101" s="14" t="s">
        <v>87</v>
      </c>
    </row>
    <row r="102" spans="1:6" x14ac:dyDescent="0.3">
      <c r="A102" s="82">
        <v>414</v>
      </c>
      <c r="B102" s="80" t="s">
        <v>114</v>
      </c>
      <c r="D102" s="81" t="s">
        <v>149</v>
      </c>
      <c r="E102" s="17" t="s">
        <v>47</v>
      </c>
      <c r="F102" s="14" t="s">
        <v>87</v>
      </c>
    </row>
    <row r="103" spans="1:6" x14ac:dyDescent="0.3">
      <c r="A103" s="82">
        <v>415</v>
      </c>
      <c r="B103" s="91" t="s">
        <v>137</v>
      </c>
      <c r="D103" s="81" t="s">
        <v>164</v>
      </c>
      <c r="E103" s="75"/>
      <c r="F103" s="14" t="s">
        <v>87</v>
      </c>
    </row>
    <row r="104" spans="1:6" x14ac:dyDescent="0.3">
      <c r="A104" s="82">
        <v>416</v>
      </c>
      <c r="B104" s="91" t="s">
        <v>139</v>
      </c>
      <c r="D104" s="81" t="s">
        <v>161</v>
      </c>
      <c r="E104" s="17">
        <v>0.37361111111111112</v>
      </c>
      <c r="F104" s="14" t="s">
        <v>87</v>
      </c>
    </row>
    <row r="105" spans="1:6" x14ac:dyDescent="0.3">
      <c r="A105" s="82">
        <v>417</v>
      </c>
      <c r="B105" s="91" t="s">
        <v>119</v>
      </c>
      <c r="D105" s="81" t="s">
        <v>118</v>
      </c>
      <c r="E105" s="17">
        <v>0.37638888888888888</v>
      </c>
      <c r="F105" s="14" t="s">
        <v>87</v>
      </c>
    </row>
    <row r="106" spans="1:6" x14ac:dyDescent="0.3">
      <c r="A106" s="82">
        <v>418</v>
      </c>
      <c r="B106" s="80" t="s">
        <v>121</v>
      </c>
      <c r="D106" s="81" t="s">
        <v>135</v>
      </c>
      <c r="E106" s="17">
        <v>0.37916666666666665</v>
      </c>
      <c r="F106" s="14" t="s">
        <v>87</v>
      </c>
    </row>
    <row r="107" spans="1:6" x14ac:dyDescent="0.3">
      <c r="A107" s="82">
        <v>419</v>
      </c>
      <c r="B107" s="91" t="s">
        <v>140</v>
      </c>
      <c r="D107" s="103" t="s">
        <v>10</v>
      </c>
      <c r="E107" s="17" t="s">
        <v>47</v>
      </c>
      <c r="F107" s="14" t="s">
        <v>87</v>
      </c>
    </row>
    <row r="108" spans="1:6" x14ac:dyDescent="0.3">
      <c r="A108" s="79">
        <v>420</v>
      </c>
      <c r="B108" s="80" t="s">
        <v>136</v>
      </c>
      <c r="D108" s="81" t="s">
        <v>161</v>
      </c>
      <c r="E108" s="17">
        <v>0.43819444444444444</v>
      </c>
      <c r="F108" s="14" t="s">
        <v>87</v>
      </c>
    </row>
    <row r="109" spans="1:6" x14ac:dyDescent="0.3">
      <c r="A109" s="79">
        <v>421</v>
      </c>
      <c r="B109" s="91" t="s">
        <v>128</v>
      </c>
      <c r="D109" s="81" t="s">
        <v>108</v>
      </c>
      <c r="E109" s="17">
        <v>0.44097222222222221</v>
      </c>
      <c r="F109" s="14" t="s">
        <v>87</v>
      </c>
    </row>
    <row r="110" spans="1:6" x14ac:dyDescent="0.3">
      <c r="A110" s="82">
        <v>422</v>
      </c>
      <c r="B110" s="80" t="s">
        <v>124</v>
      </c>
      <c r="D110" s="81" t="s">
        <v>110</v>
      </c>
      <c r="E110" s="17">
        <v>0.44374999999999998</v>
      </c>
      <c r="F110" s="14" t="s">
        <v>87</v>
      </c>
    </row>
    <row r="111" spans="1:6" x14ac:dyDescent="0.3">
      <c r="A111" s="79">
        <v>423</v>
      </c>
      <c r="B111" s="91" t="s">
        <v>130</v>
      </c>
      <c r="D111" s="81" t="s">
        <v>118</v>
      </c>
      <c r="E111" s="17">
        <v>0.4465277777777778</v>
      </c>
      <c r="F111" s="14" t="s">
        <v>87</v>
      </c>
    </row>
    <row r="112" spans="1:6" x14ac:dyDescent="0.3">
      <c r="A112" s="79">
        <v>424</v>
      </c>
      <c r="B112" s="80" t="s">
        <v>168</v>
      </c>
      <c r="D112" s="81" t="s">
        <v>108</v>
      </c>
      <c r="E112" s="17">
        <v>0.44930555555555557</v>
      </c>
      <c r="F112" s="14" t="s">
        <v>87</v>
      </c>
    </row>
    <row r="113" spans="1:6" x14ac:dyDescent="0.3">
      <c r="A113" s="79">
        <v>425</v>
      </c>
      <c r="B113" s="91" t="s">
        <v>109</v>
      </c>
      <c r="D113" s="81" t="s">
        <v>135</v>
      </c>
      <c r="E113" s="17">
        <v>0.45208333333333334</v>
      </c>
      <c r="F113" s="14" t="s">
        <v>87</v>
      </c>
    </row>
    <row r="114" spans="1:6" x14ac:dyDescent="0.3">
      <c r="A114" s="79">
        <v>426</v>
      </c>
      <c r="B114" s="80" t="s">
        <v>126</v>
      </c>
      <c r="D114" s="81" t="s">
        <v>159</v>
      </c>
      <c r="E114" s="17">
        <v>0.4548611111111111</v>
      </c>
      <c r="F114" s="14" t="s">
        <v>87</v>
      </c>
    </row>
    <row r="115" spans="1:6" x14ac:dyDescent="0.3">
      <c r="A115" s="79">
        <v>427</v>
      </c>
      <c r="B115" s="80" t="s">
        <v>103</v>
      </c>
      <c r="D115" s="81" t="s">
        <v>108</v>
      </c>
      <c r="E115" s="17">
        <v>0.45763888888888887</v>
      </c>
      <c r="F115" s="14" t="s">
        <v>87</v>
      </c>
    </row>
    <row r="116" spans="1:6" x14ac:dyDescent="0.3">
      <c r="A116" s="79">
        <v>428</v>
      </c>
      <c r="B116" s="91" t="s">
        <v>152</v>
      </c>
      <c r="D116" s="81" t="s">
        <v>135</v>
      </c>
      <c r="E116" s="17">
        <v>0.46041666666666664</v>
      </c>
      <c r="F116" s="14" t="s">
        <v>87</v>
      </c>
    </row>
    <row r="117" spans="1:6" x14ac:dyDescent="0.3">
      <c r="A117" s="79">
        <v>429</v>
      </c>
      <c r="B117" s="92" t="s">
        <v>162</v>
      </c>
      <c r="D117" s="81" t="s">
        <v>161</v>
      </c>
      <c r="E117" s="17">
        <v>0.46319444444444446</v>
      </c>
      <c r="F117" s="14" t="s">
        <v>87</v>
      </c>
    </row>
    <row r="118" spans="1:6" x14ac:dyDescent="0.3">
      <c r="A118" s="79">
        <v>430</v>
      </c>
      <c r="B118" s="80" t="s">
        <v>107</v>
      </c>
      <c r="D118" s="81" t="s">
        <v>118</v>
      </c>
      <c r="E118" s="17">
        <v>0.46597222222222223</v>
      </c>
      <c r="F118" s="14" t="s">
        <v>87</v>
      </c>
    </row>
    <row r="119" spans="1:6" x14ac:dyDescent="0.3">
      <c r="A119" s="79">
        <v>431</v>
      </c>
      <c r="B119" s="80" t="s">
        <v>111</v>
      </c>
      <c r="D119" s="81" t="s">
        <v>133</v>
      </c>
      <c r="E119" s="17">
        <v>0.46875</v>
      </c>
      <c r="F119" s="14" t="s">
        <v>87</v>
      </c>
    </row>
    <row r="120" spans="1:6" x14ac:dyDescent="0.3">
      <c r="A120" s="79">
        <v>432</v>
      </c>
      <c r="B120" s="91" t="s">
        <v>119</v>
      </c>
      <c r="D120" s="81" t="s">
        <v>110</v>
      </c>
      <c r="E120" s="17">
        <v>0.47152777777777777</v>
      </c>
      <c r="F120" s="14" t="s">
        <v>87</v>
      </c>
    </row>
    <row r="121" spans="1:6" x14ac:dyDescent="0.3">
      <c r="A121" s="79">
        <v>433</v>
      </c>
      <c r="B121" s="80" t="s">
        <v>114</v>
      </c>
      <c r="D121" s="81" t="s">
        <v>169</v>
      </c>
      <c r="E121" s="17"/>
      <c r="F121" s="14" t="s">
        <v>87</v>
      </c>
    </row>
    <row r="122" spans="1:6" x14ac:dyDescent="0.3">
      <c r="A122" s="79">
        <v>434</v>
      </c>
      <c r="B122" s="91" t="s">
        <v>140</v>
      </c>
      <c r="D122" s="81" t="s">
        <v>133</v>
      </c>
      <c r="E122" s="17"/>
      <c r="F122" s="14" t="s">
        <v>87</v>
      </c>
    </row>
    <row r="123" spans="1:6" x14ac:dyDescent="0.3">
      <c r="A123" s="79">
        <v>435</v>
      </c>
      <c r="B123" s="91" t="s">
        <v>170</v>
      </c>
      <c r="D123" s="81" t="s">
        <v>167</v>
      </c>
      <c r="E123" s="18">
        <v>0.58194444444444449</v>
      </c>
      <c r="F123" s="14" t="s">
        <v>87</v>
      </c>
    </row>
    <row r="124" spans="1:6" x14ac:dyDescent="0.3">
      <c r="A124" s="94">
        <v>436</v>
      </c>
      <c r="B124" s="89" t="s">
        <v>121</v>
      </c>
      <c r="D124" s="90" t="s">
        <v>118</v>
      </c>
      <c r="E124" s="18">
        <v>0.58472222222222225</v>
      </c>
      <c r="F124" s="14" t="s">
        <v>87</v>
      </c>
    </row>
    <row r="125" spans="1:6" x14ac:dyDescent="0.3">
      <c r="A125" s="83">
        <v>501</v>
      </c>
      <c r="B125" s="77" t="s">
        <v>171</v>
      </c>
      <c r="D125" s="78" t="s">
        <v>108</v>
      </c>
      <c r="E125" s="18">
        <v>0.58750000000000002</v>
      </c>
      <c r="F125" s="14" t="s">
        <v>88</v>
      </c>
    </row>
    <row r="126" spans="1:6" x14ac:dyDescent="0.3">
      <c r="A126" s="84">
        <v>502</v>
      </c>
      <c r="B126" s="80" t="s">
        <v>172</v>
      </c>
      <c r="D126" s="81" t="s">
        <v>135</v>
      </c>
      <c r="E126" s="18">
        <v>0.59027777777777779</v>
      </c>
      <c r="F126" s="14" t="s">
        <v>88</v>
      </c>
    </row>
    <row r="127" spans="1:6" x14ac:dyDescent="0.3">
      <c r="A127" s="84">
        <v>503</v>
      </c>
      <c r="B127" s="80" t="s">
        <v>173</v>
      </c>
      <c r="D127" s="81" t="s">
        <v>153</v>
      </c>
      <c r="E127" s="18">
        <v>0.59305555555555556</v>
      </c>
      <c r="F127" s="14" t="s">
        <v>88</v>
      </c>
    </row>
    <row r="128" spans="1:6" x14ac:dyDescent="0.3">
      <c r="A128" s="84">
        <v>504</v>
      </c>
      <c r="B128" s="80" t="s">
        <v>174</v>
      </c>
      <c r="D128" s="81" t="s">
        <v>108</v>
      </c>
      <c r="E128" s="18">
        <v>0.62986111111111109</v>
      </c>
      <c r="F128" s="14" t="s">
        <v>88</v>
      </c>
    </row>
    <row r="129" spans="1:6" x14ac:dyDescent="0.3">
      <c r="A129" s="84">
        <v>505</v>
      </c>
      <c r="B129" s="80" t="s">
        <v>175</v>
      </c>
      <c r="D129" s="81" t="s">
        <v>176</v>
      </c>
      <c r="E129" s="18">
        <v>0.63263888888888886</v>
      </c>
      <c r="F129" s="14" t="s">
        <v>88</v>
      </c>
    </row>
    <row r="130" spans="1:6" x14ac:dyDescent="0.3">
      <c r="A130" s="84">
        <v>506</v>
      </c>
      <c r="B130" s="80" t="s">
        <v>177</v>
      </c>
      <c r="D130" s="81" t="s">
        <v>153</v>
      </c>
      <c r="E130" s="18">
        <v>0.63541666666666663</v>
      </c>
      <c r="F130" s="14" t="s">
        <v>88</v>
      </c>
    </row>
    <row r="131" spans="1:6" x14ac:dyDescent="0.3">
      <c r="A131" s="84">
        <v>507</v>
      </c>
      <c r="B131" s="80" t="s">
        <v>178</v>
      </c>
      <c r="D131" s="81" t="s">
        <v>108</v>
      </c>
      <c r="E131" s="18">
        <v>0.6381944444444444</v>
      </c>
      <c r="F131" s="14" t="s">
        <v>88</v>
      </c>
    </row>
    <row r="132" spans="1:6" x14ac:dyDescent="0.3">
      <c r="A132" s="84">
        <v>508</v>
      </c>
      <c r="B132" s="80" t="s">
        <v>179</v>
      </c>
      <c r="D132" s="81" t="s">
        <v>176</v>
      </c>
      <c r="E132" s="18">
        <v>0.64097222222222228</v>
      </c>
      <c r="F132" s="14" t="s">
        <v>88</v>
      </c>
    </row>
    <row r="133" spans="1:6" x14ac:dyDescent="0.3">
      <c r="A133" s="84">
        <v>509</v>
      </c>
      <c r="B133" s="80" t="s">
        <v>180</v>
      </c>
      <c r="D133" s="81" t="s">
        <v>153</v>
      </c>
      <c r="E133" s="18">
        <v>0.64375000000000004</v>
      </c>
      <c r="F133" s="14" t="s">
        <v>88</v>
      </c>
    </row>
    <row r="134" spans="1:6" x14ac:dyDescent="0.3">
      <c r="A134" s="84">
        <v>510</v>
      </c>
      <c r="B134" s="80" t="s">
        <v>181</v>
      </c>
      <c r="D134" s="81" t="s">
        <v>108</v>
      </c>
      <c r="E134" s="18">
        <v>0.64652777777777781</v>
      </c>
      <c r="F134" s="14" t="s">
        <v>88</v>
      </c>
    </row>
    <row r="135" spans="1:6" x14ac:dyDescent="0.3">
      <c r="A135" s="84">
        <v>511</v>
      </c>
      <c r="B135" s="80" t="s">
        <v>182</v>
      </c>
      <c r="D135" s="81" t="s">
        <v>108</v>
      </c>
      <c r="E135" s="18">
        <v>0.64930555555555558</v>
      </c>
      <c r="F135" s="14" t="s">
        <v>88</v>
      </c>
    </row>
    <row r="136" spans="1:6" x14ac:dyDescent="0.3">
      <c r="A136" s="84">
        <v>512</v>
      </c>
      <c r="B136" s="80" t="s">
        <v>183</v>
      </c>
      <c r="D136" s="81" t="s">
        <v>135</v>
      </c>
      <c r="E136" s="18">
        <v>0.65208333333333335</v>
      </c>
      <c r="F136" s="14" t="s">
        <v>88</v>
      </c>
    </row>
    <row r="137" spans="1:6" x14ac:dyDescent="0.3">
      <c r="A137" s="84">
        <v>513</v>
      </c>
      <c r="B137" s="80" t="s">
        <v>174</v>
      </c>
      <c r="D137" s="81" t="s">
        <v>118</v>
      </c>
      <c r="E137" s="17">
        <v>0.35416666666666669</v>
      </c>
      <c r="F137" s="14" t="s">
        <v>88</v>
      </c>
    </row>
    <row r="138" spans="1:6" x14ac:dyDescent="0.3">
      <c r="A138" s="84">
        <v>514</v>
      </c>
      <c r="B138" s="80" t="s">
        <v>184</v>
      </c>
      <c r="D138" s="81" t="s">
        <v>108</v>
      </c>
      <c r="E138" s="17">
        <v>0.35694444444444445</v>
      </c>
      <c r="F138" s="14" t="s">
        <v>88</v>
      </c>
    </row>
    <row r="139" spans="1:6" x14ac:dyDescent="0.3">
      <c r="A139" s="84">
        <v>515</v>
      </c>
      <c r="B139" s="80" t="s">
        <v>177</v>
      </c>
      <c r="D139" s="81" t="s">
        <v>135</v>
      </c>
      <c r="E139" s="17">
        <v>0.35972222222222222</v>
      </c>
      <c r="F139" s="14" t="s">
        <v>88</v>
      </c>
    </row>
    <row r="140" spans="1:6" x14ac:dyDescent="0.3">
      <c r="A140" s="84">
        <v>516</v>
      </c>
      <c r="B140" s="80" t="s">
        <v>178</v>
      </c>
      <c r="D140" s="81" t="s">
        <v>153</v>
      </c>
      <c r="E140" s="17">
        <v>0.36249999999999999</v>
      </c>
      <c r="F140" s="14" t="s">
        <v>88</v>
      </c>
    </row>
    <row r="141" spans="1:6" x14ac:dyDescent="0.3">
      <c r="A141" s="84">
        <v>517</v>
      </c>
      <c r="B141" s="80" t="s">
        <v>185</v>
      </c>
      <c r="D141" s="81" t="s">
        <v>108</v>
      </c>
      <c r="E141" s="17">
        <v>0.36527777777777776</v>
      </c>
      <c r="F141" s="14" t="s">
        <v>88</v>
      </c>
    </row>
    <row r="142" spans="1:6" x14ac:dyDescent="0.3">
      <c r="A142" s="84">
        <v>518</v>
      </c>
      <c r="B142" s="80" t="s">
        <v>171</v>
      </c>
      <c r="D142" s="81" t="s">
        <v>176</v>
      </c>
      <c r="E142" s="17">
        <v>0.36805555555555558</v>
      </c>
      <c r="F142" s="14" t="s">
        <v>88</v>
      </c>
    </row>
    <row r="143" spans="1:6" x14ac:dyDescent="0.3">
      <c r="A143" s="84">
        <v>519</v>
      </c>
      <c r="B143" s="80" t="s">
        <v>181</v>
      </c>
      <c r="D143" s="81" t="s">
        <v>153</v>
      </c>
      <c r="E143" s="17">
        <v>0.37083333333333335</v>
      </c>
      <c r="F143" s="14" t="s">
        <v>88</v>
      </c>
    </row>
    <row r="144" spans="1:6" x14ac:dyDescent="0.3">
      <c r="A144" s="84">
        <v>520</v>
      </c>
      <c r="B144" s="80" t="s">
        <v>173</v>
      </c>
      <c r="D144" s="81" t="s">
        <v>108</v>
      </c>
      <c r="E144" s="17">
        <v>0.38194444444444442</v>
      </c>
      <c r="F144" s="14" t="s">
        <v>88</v>
      </c>
    </row>
    <row r="145" spans="1:6" x14ac:dyDescent="0.3">
      <c r="A145" s="84">
        <v>521</v>
      </c>
      <c r="B145" s="80" t="s">
        <v>174</v>
      </c>
      <c r="D145" s="81" t="s">
        <v>135</v>
      </c>
      <c r="E145" s="17">
        <v>0.38472222222222224</v>
      </c>
      <c r="F145" s="14" t="s">
        <v>88</v>
      </c>
    </row>
    <row r="146" spans="1:6" x14ac:dyDescent="0.3">
      <c r="A146" s="84">
        <v>522</v>
      </c>
      <c r="B146" s="80" t="s">
        <v>184</v>
      </c>
      <c r="D146" s="81" t="s">
        <v>153</v>
      </c>
      <c r="E146" s="17">
        <v>0.38750000000000001</v>
      </c>
      <c r="F146" s="14" t="s">
        <v>88</v>
      </c>
    </row>
    <row r="147" spans="1:6" x14ac:dyDescent="0.3">
      <c r="A147" s="84">
        <v>523</v>
      </c>
      <c r="B147" s="80" t="s">
        <v>186</v>
      </c>
      <c r="D147" s="81" t="s">
        <v>108</v>
      </c>
      <c r="E147" s="17">
        <v>0.39027777777777778</v>
      </c>
      <c r="F147" s="14" t="s">
        <v>88</v>
      </c>
    </row>
    <row r="148" spans="1:6" x14ac:dyDescent="0.3">
      <c r="A148" s="84">
        <v>524</v>
      </c>
      <c r="B148" s="80" t="s">
        <v>187</v>
      </c>
      <c r="D148" s="81" t="s">
        <v>135</v>
      </c>
      <c r="E148" s="17" t="s">
        <v>47</v>
      </c>
      <c r="F148" s="14" t="s">
        <v>88</v>
      </c>
    </row>
    <row r="149" spans="1:6" x14ac:dyDescent="0.3">
      <c r="A149" s="84">
        <v>525</v>
      </c>
      <c r="B149" s="80" t="s">
        <v>188</v>
      </c>
      <c r="D149" s="81" t="s">
        <v>153</v>
      </c>
      <c r="E149" s="17">
        <v>0.40138888888888891</v>
      </c>
      <c r="F149" s="14" t="s">
        <v>88</v>
      </c>
    </row>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BoatRentalForm</vt:lpstr>
      <vt:lpstr>FormData</vt:lpstr>
      <vt:lpstr>FormEvents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Bradford</dc:creator>
  <cp:keywords/>
  <dc:description/>
  <cp:lastModifiedBy>Ben</cp:lastModifiedBy>
  <cp:revision/>
  <dcterms:created xsi:type="dcterms:W3CDTF">2024-05-07T09:18:56Z</dcterms:created>
  <dcterms:modified xsi:type="dcterms:W3CDTF">2025-06-18T10:22:34Z</dcterms:modified>
  <cp:category/>
  <cp:contentStatus/>
</cp:coreProperties>
</file>